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5480" windowHeight="5025" activeTab="0"/>
  </bookViews>
  <sheets>
    <sheet name="VK 1" sheetId="1" r:id="rId1"/>
    <sheet name="VK2" sheetId="2" r:id="rId2"/>
    <sheet name="VK3" sheetId="3" r:id="rId3"/>
    <sheet name="HL" sheetId="4" r:id="rId4"/>
  </sheets>
  <definedNames>
    <definedName name="_xlnm._FilterDatabase" localSheetId="3" hidden="1">'HL'!$A$3:$BY$11</definedName>
    <definedName name="_xlnm._FilterDatabase" localSheetId="0" hidden="1">'VK 1'!$B$4:$CM$22</definedName>
    <definedName name="_xlnm._FilterDatabase" localSheetId="1" hidden="1">'VK2'!$A$4:$CJ$13</definedName>
    <definedName name="_xlnm._FilterDatabase" localSheetId="2" hidden="1">'VK3'!$A$4:$CJ$9</definedName>
    <definedName name="_xlnm.Print_Area" localSheetId="3">'HL'!$A$1:$L$12</definedName>
    <definedName name="_xlnm.Print_Area" localSheetId="0">'VK 1'!$A$1:$Z$22</definedName>
    <definedName name="_xlnm.Print_Area" localSheetId="1">'VK2'!$A$1:$W$16</definedName>
    <definedName name="_xlnm.Print_Area" localSheetId="2">'VK3'!$A$1:$W$9</definedName>
    <definedName name="_xlnm.Print_Titles" localSheetId="0">'VK 1'!$1:$4</definedName>
    <definedName name="_xlnm.Print_Titles" localSheetId="1">'VK2'!$1:$4</definedName>
    <definedName name="_xlnm.Print_Titles" localSheetId="2">'VK3'!$1:$4</definedName>
  </definedNames>
  <calcPr fullCalcOnLoad="1"/>
</workbook>
</file>

<file path=xl/comments1.xml><?xml version="1.0" encoding="utf-8"?>
<comments xmlns="http://schemas.openxmlformats.org/spreadsheetml/2006/main">
  <authors>
    <author>Regina Sonnabend</author>
  </authors>
  <commentList>
    <comment ref="I4" authorId="0">
      <text>
        <r>
          <rPr>
            <sz val="8"/>
            <rFont val="Tahoma"/>
            <family val="2"/>
          </rPr>
          <t>10 Sekunden werden dazu addiert, wenn ohne Leine gelaufen wird, Sonst sind die Punkte zu entfernen</t>
        </r>
      </text>
    </comment>
    <comment ref="J4" authorId="0">
      <text>
        <r>
          <rPr>
            <sz val="8"/>
            <rFont val="Tahoma"/>
            <family val="2"/>
          </rPr>
          <t>In dieser Spalte werden vom Hürdenlauf alle Zeit und Fehler 
zusammenaddiert und in diese Spalte geschrieben</t>
        </r>
      </text>
    </comment>
    <comment ref="Q4" authorId="0">
      <text>
        <r>
          <rPr>
            <sz val="8"/>
            <rFont val="Tahoma"/>
            <family val="2"/>
          </rPr>
          <t>In dieser Spalte werden vom Hürdenlauf alle Zeit und Fehler 
zusammenaddiert und in diese Spalte geschrieben</t>
        </r>
      </text>
    </comment>
    <comment ref="V4" authorId="0">
      <text>
        <r>
          <rPr>
            <sz val="8"/>
            <rFont val="Tahoma"/>
            <family val="2"/>
          </rPr>
          <t xml:space="preserve">In dieser Spalte werden vom Hürdenlauf alle Zeit und Fehler 
zusammenaddiert und in diese Spalte geschrieben
</t>
        </r>
      </text>
    </comment>
    <comment ref="Y4" authorId="0">
      <text>
        <r>
          <rPr>
            <sz val="8"/>
            <rFont val="Tahoma"/>
            <family val="2"/>
          </rPr>
          <t>Spalte Gesamtlaufzeit + UO</t>
        </r>
      </text>
    </comment>
    <comment ref="W4" authorId="0">
      <text>
        <r>
          <rPr>
            <sz val="8"/>
            <rFont val="Tahoma"/>
            <family val="2"/>
          </rPr>
          <t>In dieser Spalte wird die Gesamtzeit incl. Fehler aus Hürdenlauf, Slalom und Hindernislauf zusammenaddiert</t>
        </r>
      </text>
    </comment>
    <comment ref="X4" authorId="0">
      <text>
        <r>
          <rPr>
            <sz val="8"/>
            <rFont val="Tahoma"/>
            <family val="2"/>
          </rPr>
          <t>In dieser Spalte werden von den  in der PO vorgegebenen Ausgangspunkten 255 die reine Gesamtzeit abgezogen und die Bonus-Punkte hinzuaddiert, um die Punkte nur für die Laufzeitdiszplinen zu erhalten (werden eingetragen in LU).</t>
        </r>
      </text>
    </comment>
    <comment ref="M4" authorId="0">
      <text>
        <r>
          <rPr>
            <sz val="8"/>
            <rFont val="Tahoma"/>
            <family val="2"/>
          </rPr>
          <t>pro Durchgang ohne Leine werden 5  Sekunden dazu addiert, sonst Punkte streichen</t>
        </r>
      </text>
    </comment>
    <comment ref="P4" authorId="0">
      <text>
        <r>
          <rPr>
            <sz val="8"/>
            <rFont val="Tahoma"/>
            <family val="2"/>
          </rPr>
          <t>pro Durchgang ohne Leine werden 5  Sekunden dazu addiert, sonst Punkte streichen</t>
        </r>
      </text>
    </comment>
  </commentList>
</comments>
</file>

<file path=xl/comments2.xml><?xml version="1.0" encoding="utf-8"?>
<comments xmlns="http://schemas.openxmlformats.org/spreadsheetml/2006/main">
  <authors>
    <author>Regina Sonnabend</author>
  </authors>
  <commentList>
    <comment ref="I4" authorId="0">
      <text>
        <r>
          <rPr>
            <sz val="8"/>
            <rFont val="Tahoma"/>
            <family val="2"/>
          </rPr>
          <t>In dieser Spalte werden vom Hürdenlauf alle Spalten zusammenaddiert und in diese Spalte geschrieben</t>
        </r>
      </text>
    </comment>
    <comment ref="N4" authorId="0">
      <text>
        <r>
          <rPr>
            <sz val="8"/>
            <rFont val="Tahoma"/>
            <family val="2"/>
          </rPr>
          <t>In dieser Spalte werden vom Slalom alle Spalten zusammenaddiert und in diese Spalte geschrieben</t>
        </r>
      </text>
    </comment>
    <comment ref="S4" authorId="0">
      <text>
        <r>
          <rPr>
            <sz val="8"/>
            <rFont val="Tahoma"/>
            <family val="2"/>
          </rPr>
          <t>In dieser Spalte werden vom Hindernislauf alle Spalten zusammenaddiert und in diese Spalte geschrieben</t>
        </r>
      </text>
    </comment>
    <comment ref="T4" authorId="0">
      <text>
        <r>
          <rPr>
            <sz val="8"/>
            <rFont val="Tahoma"/>
            <family val="2"/>
          </rPr>
          <t>In dieser Spalte wird die Gesamtzeit incl. Fehler aus Hürdenlauf, Slalom und Hindernislauf zusammenaddiert</t>
        </r>
      </text>
    </comment>
    <comment ref="U4" authorId="0">
      <text>
        <r>
          <rPr>
            <sz val="8"/>
            <rFont val="Tahoma"/>
            <family val="2"/>
          </rPr>
          <t>In dieser Spalte werden von den  in der PO vorgegebenen Ausgangspunkten 280 die reine Gesamtzeit abgezogen, um die Punkte nur für die Laufzeitdiszplinen zu erhalten (werden eingetragen in LU).</t>
        </r>
      </text>
    </comment>
    <comment ref="V4" authorId="0">
      <text>
        <r>
          <rPr>
            <sz val="8"/>
            <rFont val="Tahoma"/>
            <family val="2"/>
          </rPr>
          <t>Spalte Gesamtlaufzeit + UO</t>
        </r>
      </text>
    </comment>
  </commentList>
</comments>
</file>

<file path=xl/comments3.xml><?xml version="1.0" encoding="utf-8"?>
<comments xmlns="http://schemas.openxmlformats.org/spreadsheetml/2006/main">
  <authors>
    <author>Regina Sonnabend</author>
  </authors>
  <commentList>
    <comment ref="I4" authorId="0">
      <text>
        <r>
          <rPr>
            <sz val="8"/>
            <rFont val="Tahoma"/>
            <family val="2"/>
          </rPr>
          <t>In dieser Spalte werden vom Hürdenlauf alle Spalten zusammenaddiert und in diese Spalte geschrieben</t>
        </r>
      </text>
    </comment>
    <comment ref="N4" authorId="0">
      <text>
        <r>
          <rPr>
            <sz val="8"/>
            <rFont val="Tahoma"/>
            <family val="2"/>
          </rPr>
          <t>In dieser Spalte werden vom Slalom alle Spalten zusammenaddiert und in diese Spalte geschrieben</t>
        </r>
      </text>
    </comment>
    <comment ref="S4" authorId="0">
      <text>
        <r>
          <rPr>
            <sz val="8"/>
            <rFont val="Tahoma"/>
            <family val="2"/>
          </rPr>
          <t>In dieser Spalte werden vom Hindernislauf alle Spalten zusammenaddiert und in diese Spalte geschrieben</t>
        </r>
      </text>
    </comment>
    <comment ref="T4" authorId="0">
      <text>
        <r>
          <rPr>
            <sz val="8"/>
            <rFont val="Tahoma"/>
            <family val="2"/>
          </rPr>
          <t>In dieser Spalte wird die Gesamtzeit incl. Fehler aus Hürdenlauf, Slalom und Hindernislauf zusammenaddiert</t>
        </r>
      </text>
    </comment>
    <comment ref="V4" authorId="0">
      <text>
        <r>
          <rPr>
            <sz val="8"/>
            <rFont val="Tahoma"/>
            <family val="2"/>
          </rPr>
          <t>Spalte Gesamtlaufzeit + UO</t>
        </r>
      </text>
    </comment>
    <comment ref="U4" authorId="0">
      <text>
        <r>
          <rPr>
            <sz val="8"/>
            <rFont val="Tahoma"/>
            <family val="2"/>
          </rPr>
          <t>In dieser Spalte werden von den  in der PO vorgegebenen Ausgangspunkten 290 die reine Gesamtzeit abgezogen, um die Punkte nur für die Laufzeitdiszplinen zu erhalten (werden eingetragen in LU).</t>
        </r>
      </text>
    </comment>
  </commentList>
</comments>
</file>

<file path=xl/comments4.xml><?xml version="1.0" encoding="utf-8"?>
<comments xmlns="http://schemas.openxmlformats.org/spreadsheetml/2006/main">
  <authors>
    <author>Regina Sonnabend</author>
  </authors>
  <commentList>
    <comment ref="J3" authorId="0">
      <text>
        <r>
          <rPr>
            <sz val="8"/>
            <rFont val="Tahoma"/>
            <family val="2"/>
          </rPr>
          <t>In dieser Spalte werden vom Slalom alle Spalten zusammenaddiert und in diese Spalte geschrieben</t>
        </r>
      </text>
    </comment>
    <comment ref="K3" authorId="0">
      <text>
        <r>
          <rPr>
            <sz val="8"/>
            <rFont val="Tahoma"/>
            <family val="2"/>
          </rPr>
          <t>Spalte Gesamtlaufzeit + UO</t>
        </r>
      </text>
    </comment>
  </commentList>
</comments>
</file>

<file path=xl/sharedStrings.xml><?xml version="1.0" encoding="utf-8"?>
<sst xmlns="http://schemas.openxmlformats.org/spreadsheetml/2006/main" count="279" uniqueCount="132">
  <si>
    <t>Hürdenlauf</t>
  </si>
  <si>
    <t>Slalom</t>
  </si>
  <si>
    <t>Hindernislauf</t>
  </si>
  <si>
    <t>TOTAL</t>
  </si>
  <si>
    <t>Name</t>
  </si>
  <si>
    <t>Hund</t>
  </si>
  <si>
    <t>1.Durchgang</t>
  </si>
  <si>
    <t>Fehler</t>
  </si>
  <si>
    <t>2.Durchgang</t>
  </si>
  <si>
    <t>Zeit</t>
  </si>
  <si>
    <t xml:space="preserve">Ergebnis </t>
  </si>
  <si>
    <t>Platz</t>
  </si>
  <si>
    <t>Unterordnung</t>
  </si>
  <si>
    <t>Start-Nummer</t>
  </si>
  <si>
    <t>Altersklass</t>
  </si>
  <si>
    <t>neue Zeile immer dazu kopieren</t>
  </si>
  <si>
    <t xml:space="preserve">Vierkampf 1 </t>
  </si>
  <si>
    <t>Vereins-
zugehörigkeit</t>
  </si>
  <si>
    <t>Vierkampf 2</t>
  </si>
  <si>
    <t>alles in Freifolge / Hürden mit drüber</t>
  </si>
  <si>
    <t>Hürden und Slalom Leine erlaubt</t>
  </si>
  <si>
    <t>Hürden wahlweise drüber / HL ohne Leine u.Kurzführer</t>
  </si>
  <si>
    <t>reine
Gesamtzeit</t>
  </si>
  <si>
    <t>280 Ges.Punkte
./. Gesamlauftzeit</t>
  </si>
  <si>
    <t>Vierkampf 3</t>
  </si>
  <si>
    <t>unterschiedliche Hürdenhöhe je nach AK*</t>
  </si>
  <si>
    <t>290 Ges.Punkte
./. Gesamlauftzeit</t>
  </si>
  <si>
    <t>Durchgang</t>
  </si>
  <si>
    <t>Liste am Schluss komplett sortieren nach Spalte B absteigend und nach Spalte V absteigend, um die Platzierungen je AK zu ermitteln</t>
  </si>
  <si>
    <t>ohne Leine +10</t>
  </si>
  <si>
    <t>255 Ges.Punkte
./. Gesamlauftzeit
+ Bonus-Punkte</t>
  </si>
  <si>
    <t>ohne Leine +5</t>
  </si>
  <si>
    <t>Liste am Schluss komplett sortieren nach Spalte B absteigend und nach Spalte Y absteigend, um die Platzierungen je AK zu ermitteln</t>
  </si>
  <si>
    <t>*bis AK14+AK50+61=30cm; AK15+19+35=40cm hohe Hürden, ggfs. Startnummern entsprechend anpassen</t>
  </si>
  <si>
    <t>35w</t>
  </si>
  <si>
    <t>HSV Backnang</t>
  </si>
  <si>
    <t>50w</t>
  </si>
  <si>
    <t>Amour</t>
  </si>
  <si>
    <t>Lino</t>
  </si>
  <si>
    <t xml:space="preserve"> </t>
  </si>
  <si>
    <t>Abteilungen</t>
  </si>
  <si>
    <t>Schüler, Karin</t>
  </si>
  <si>
    <t>Warrelmann, Ute</t>
  </si>
  <si>
    <t>Ben</t>
  </si>
  <si>
    <t>61w</t>
  </si>
  <si>
    <t>Lohberger, Doris</t>
  </si>
  <si>
    <t>Leo</t>
  </si>
  <si>
    <t>VdH Hüffenhardt</t>
  </si>
  <si>
    <t>15w</t>
  </si>
  <si>
    <t>Rambacher,Lea</t>
  </si>
  <si>
    <t>Rocky</t>
  </si>
  <si>
    <t>Dietrich, Andrea</t>
  </si>
  <si>
    <t>Mailo</t>
  </si>
  <si>
    <t>50m</t>
  </si>
  <si>
    <t>Klinke, Edgar</t>
  </si>
  <si>
    <t>Amy</t>
  </si>
  <si>
    <t>Bauer, Sandra</t>
  </si>
  <si>
    <t>Yago</t>
  </si>
  <si>
    <t>Otis</t>
  </si>
  <si>
    <t>19w</t>
  </si>
  <si>
    <t>Wolf, Elisa</t>
  </si>
  <si>
    <t>Loui</t>
  </si>
  <si>
    <t>VdH Lorch</t>
  </si>
  <si>
    <t xml:space="preserve">19m </t>
  </si>
  <si>
    <t>Eckhardt, Nils</t>
  </si>
  <si>
    <t>Lilli</t>
  </si>
  <si>
    <t>Ziebolz, Nadja</t>
  </si>
  <si>
    <t>Simba</t>
  </si>
  <si>
    <t>14w</t>
  </si>
  <si>
    <t>Zischka, Laurin</t>
  </si>
  <si>
    <t>Maya</t>
  </si>
  <si>
    <t>15m</t>
  </si>
  <si>
    <t>Pflug, Leo</t>
  </si>
  <si>
    <t>Penny</t>
  </si>
  <si>
    <t>Hoß, Jonathan</t>
  </si>
  <si>
    <t>Fay</t>
  </si>
  <si>
    <t>Miller, Nicole</t>
  </si>
  <si>
    <t>Inka</t>
  </si>
  <si>
    <t>VdH Zuffenhausen</t>
  </si>
  <si>
    <t>Hammer, Cornelia</t>
  </si>
  <si>
    <t>Nelly</t>
  </si>
  <si>
    <t>Euchner, Markus</t>
  </si>
  <si>
    <t>Milka</t>
  </si>
  <si>
    <t>Lorenz, Udo</t>
  </si>
  <si>
    <t>Alex</t>
  </si>
  <si>
    <t>Lehle, Amira</t>
  </si>
  <si>
    <t>Arco</t>
  </si>
  <si>
    <t>Kuchling, André</t>
  </si>
  <si>
    <t>Nana</t>
  </si>
  <si>
    <t>VdH Gaildorf</t>
  </si>
  <si>
    <t>Raeder, Mareike</t>
  </si>
  <si>
    <t>Joy</t>
  </si>
  <si>
    <t>Zerbin, Robin</t>
  </si>
  <si>
    <t>Chip</t>
  </si>
  <si>
    <t>Wolfmaier, Rita</t>
  </si>
  <si>
    <t>Pina</t>
  </si>
  <si>
    <t>Wahl, Michelle</t>
  </si>
  <si>
    <t>Cindy</t>
  </si>
  <si>
    <t>VdH Geislingen</t>
  </si>
  <si>
    <t>Pickl, Vanessa</t>
  </si>
  <si>
    <t>Jacky</t>
  </si>
  <si>
    <t>Wild, Julia</t>
  </si>
  <si>
    <t>Fabio</t>
  </si>
  <si>
    <t>VfH Feuerbach</t>
  </si>
  <si>
    <t>Muraro, Marina</t>
  </si>
  <si>
    <t>Chiko</t>
  </si>
  <si>
    <t>Schneider, Mirjam</t>
  </si>
  <si>
    <t>Krotschak, Lisa</t>
  </si>
  <si>
    <t>Fee</t>
  </si>
  <si>
    <t>Thiel, Tatjana</t>
  </si>
  <si>
    <t>White Dream</t>
  </si>
  <si>
    <t>HSV Frankenthal</t>
  </si>
  <si>
    <t>Berg, Sarah</t>
  </si>
  <si>
    <t>Mila</t>
  </si>
  <si>
    <t>Bradel, Susanne</t>
  </si>
  <si>
    <t>Theo</t>
  </si>
  <si>
    <t>Götze, Manuela</t>
  </si>
  <si>
    <t>Diego</t>
  </si>
  <si>
    <t>19m</t>
  </si>
  <si>
    <t>Speicher, Sebastian</t>
  </si>
  <si>
    <t>Pacco</t>
  </si>
  <si>
    <t>VdH Winnenden</t>
  </si>
  <si>
    <t>Mnich, Michelle</t>
  </si>
  <si>
    <t>Jimmy</t>
  </si>
  <si>
    <t>Keck, Sabine</t>
  </si>
  <si>
    <t>Fiera</t>
  </si>
  <si>
    <t>Zeeb, Daniela</t>
  </si>
  <si>
    <t>Kassia</t>
  </si>
  <si>
    <t>HF krank</t>
  </si>
  <si>
    <t>Hund krank</t>
  </si>
  <si>
    <t>Abbr, ung.</t>
  </si>
  <si>
    <t>Abbr.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</si>
</sst>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.00"/>
    <numFmt numFmtId="173" formatCode="00"/>
    <numFmt numFmtId="174" formatCode="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trike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trike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Continuous"/>
    </xf>
    <xf numFmtId="1" fontId="1" fillId="0" borderId="12" xfId="0" applyNumberFormat="1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" fillId="32" borderId="16" xfId="0" applyFont="1" applyFill="1" applyBorder="1" applyAlignment="1" quotePrefix="1">
      <alignment horizontal="left"/>
    </xf>
    <xf numFmtId="0" fontId="1" fillId="32" borderId="16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172" fontId="1" fillId="0" borderId="17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Continuous"/>
    </xf>
    <xf numFmtId="0" fontId="0" fillId="0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" fillId="10" borderId="24" xfId="0" applyFont="1" applyFill="1" applyBorder="1" applyAlignment="1">
      <alignment horizontal="left"/>
    </xf>
    <xf numFmtId="174" fontId="1" fillId="10" borderId="22" xfId="0" applyNumberFormat="1" applyFont="1" applyFill="1" applyBorder="1" applyAlignment="1">
      <alignment horizontal="center" textRotation="90"/>
    </xf>
    <xf numFmtId="0" fontId="1" fillId="3" borderId="25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center" textRotation="90"/>
    </xf>
    <xf numFmtId="0" fontId="1" fillId="3" borderId="24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174" fontId="1" fillId="3" borderId="22" xfId="0" applyNumberFormat="1" applyFont="1" applyFill="1" applyBorder="1" applyAlignment="1">
      <alignment horizontal="center" textRotation="90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2" fillId="32" borderId="27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textRotation="90"/>
    </xf>
    <xf numFmtId="0" fontId="2" fillId="32" borderId="14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0" fillId="0" borderId="28" xfId="0" applyFont="1" applyBorder="1" applyAlignment="1">
      <alignment horizontal="center"/>
    </xf>
    <xf numFmtId="0" fontId="1" fillId="32" borderId="29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172" fontId="1" fillId="32" borderId="19" xfId="0" applyNumberFormat="1" applyFont="1" applyFill="1" applyBorder="1" applyAlignment="1">
      <alignment horizontal="center"/>
    </xf>
    <xf numFmtId="172" fontId="1" fillId="32" borderId="15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0" fillId="10" borderId="24" xfId="0" applyNumberFormat="1" applyFont="1" applyFill="1" applyBorder="1" applyAlignment="1">
      <alignment horizontal="center" textRotation="90"/>
    </xf>
    <xf numFmtId="173" fontId="0" fillId="10" borderId="24" xfId="0" applyNumberFormat="1" applyFont="1" applyFill="1" applyBorder="1" applyAlignment="1">
      <alignment horizontal="center" textRotation="90"/>
    </xf>
    <xf numFmtId="173" fontId="0" fillId="10" borderId="26" xfId="0" applyNumberFormat="1" applyFont="1" applyFill="1" applyBorder="1" applyAlignment="1">
      <alignment horizontal="center" textRotation="90"/>
    </xf>
    <xf numFmtId="173" fontId="0" fillId="10" borderId="31" xfId="0" applyNumberFormat="1" applyFont="1" applyFill="1" applyBorder="1" applyAlignment="1">
      <alignment horizontal="center" textRotation="90"/>
    </xf>
    <xf numFmtId="173" fontId="0" fillId="10" borderId="22" xfId="0" applyNumberFormat="1" applyFont="1" applyFill="1" applyBorder="1" applyAlignment="1">
      <alignment horizontal="center" textRotation="90" wrapText="1"/>
    </xf>
    <xf numFmtId="1" fontId="0" fillId="10" borderId="22" xfId="0" applyNumberFormat="1" applyFont="1" applyFill="1" applyBorder="1" applyAlignment="1">
      <alignment horizontal="center" textRotation="90" wrapText="1"/>
    </xf>
    <xf numFmtId="0" fontId="1" fillId="10" borderId="22" xfId="0" applyFont="1" applyFill="1" applyBorder="1" applyAlignment="1">
      <alignment horizontal="center" textRotation="90"/>
    </xf>
    <xf numFmtId="1" fontId="0" fillId="0" borderId="1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 wrapText="1"/>
    </xf>
    <xf numFmtId="0" fontId="1" fillId="5" borderId="24" xfId="0" applyFont="1" applyFill="1" applyBorder="1" applyAlignment="1">
      <alignment horizontal="center" textRotation="90"/>
    </xf>
    <xf numFmtId="0" fontId="1" fillId="5" borderId="24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center" textRotation="90"/>
    </xf>
    <xf numFmtId="174" fontId="1" fillId="5" borderId="22" xfId="0" applyNumberFormat="1" applyFont="1" applyFill="1" applyBorder="1" applyAlignment="1">
      <alignment horizontal="center" textRotation="90"/>
    </xf>
    <xf numFmtId="0" fontId="6" fillId="0" borderId="0" xfId="0" applyFont="1" applyBorder="1" applyAlignment="1">
      <alignment vertical="center"/>
    </xf>
    <xf numFmtId="0" fontId="1" fillId="10" borderId="36" xfId="0" applyFont="1" applyFill="1" applyBorder="1" applyAlignment="1">
      <alignment horizontal="center" textRotation="90"/>
    </xf>
    <xf numFmtId="0" fontId="1" fillId="10" borderId="3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10" borderId="38" xfId="0" applyFont="1" applyFill="1" applyBorder="1" applyAlignment="1">
      <alignment horizontal="center" vertical="center"/>
    </xf>
    <xf numFmtId="172" fontId="0" fillId="3" borderId="24" xfId="0" applyNumberFormat="1" applyFont="1" applyFill="1" applyBorder="1" applyAlignment="1">
      <alignment horizontal="center" textRotation="90"/>
    </xf>
    <xf numFmtId="173" fontId="0" fillId="3" borderId="31" xfId="0" applyNumberFormat="1" applyFont="1" applyFill="1" applyBorder="1" applyAlignment="1">
      <alignment horizontal="center" textRotation="90"/>
    </xf>
    <xf numFmtId="173" fontId="0" fillId="3" borderId="24" xfId="0" applyNumberFormat="1" applyFont="1" applyFill="1" applyBorder="1" applyAlignment="1">
      <alignment horizontal="center" textRotation="90"/>
    </xf>
    <xf numFmtId="173" fontId="0" fillId="3" borderId="26" xfId="0" applyNumberFormat="1" applyFont="1" applyFill="1" applyBorder="1" applyAlignment="1">
      <alignment horizontal="center" textRotation="90"/>
    </xf>
    <xf numFmtId="173" fontId="0" fillId="3" borderId="22" xfId="0" applyNumberFormat="1" applyFont="1" applyFill="1" applyBorder="1" applyAlignment="1">
      <alignment horizontal="center" textRotation="90" wrapText="1"/>
    </xf>
    <xf numFmtId="1" fontId="0" fillId="3" borderId="22" xfId="0" applyNumberFormat="1" applyFont="1" applyFill="1" applyBorder="1" applyAlignment="1">
      <alignment horizontal="center" textRotation="90" wrapText="1"/>
    </xf>
    <xf numFmtId="0" fontId="1" fillId="3" borderId="22" xfId="0" applyFont="1" applyFill="1" applyBorder="1" applyAlignment="1">
      <alignment horizontal="center" textRotation="90"/>
    </xf>
    <xf numFmtId="2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textRotation="90"/>
    </xf>
    <xf numFmtId="0" fontId="1" fillId="3" borderId="21" xfId="0" applyFont="1" applyFill="1" applyBorder="1" applyAlignment="1">
      <alignment horizontal="center" vertical="center"/>
    </xf>
    <xf numFmtId="172" fontId="0" fillId="33" borderId="25" xfId="0" applyNumberFormat="1" applyFont="1" applyFill="1" applyBorder="1" applyAlignment="1">
      <alignment horizontal="center" textRotation="90"/>
    </xf>
    <xf numFmtId="2" fontId="0" fillId="33" borderId="21" xfId="0" applyNumberFormat="1" applyFon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center" textRotation="90"/>
    </xf>
    <xf numFmtId="2" fontId="0" fillId="33" borderId="10" xfId="0" applyNumberFormat="1" applyFont="1" applyFill="1" applyBorder="1" applyAlignment="1">
      <alignment horizontal="center" vertical="center"/>
    </xf>
    <xf numFmtId="172" fontId="0" fillId="33" borderId="39" xfId="0" applyNumberFormat="1" applyFont="1" applyFill="1" applyBorder="1" applyAlignment="1">
      <alignment horizontal="center" textRotation="90"/>
    </xf>
    <xf numFmtId="2" fontId="0" fillId="33" borderId="40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textRotation="90"/>
    </xf>
    <xf numFmtId="0" fontId="1" fillId="5" borderId="21" xfId="0" applyFont="1" applyFill="1" applyBorder="1" applyAlignment="1">
      <alignment horizontal="center" vertical="center"/>
    </xf>
    <xf numFmtId="172" fontId="0" fillId="5" borderId="24" xfId="0" applyNumberFormat="1" applyFont="1" applyFill="1" applyBorder="1" applyAlignment="1">
      <alignment horizontal="center" textRotation="90"/>
    </xf>
    <xf numFmtId="173" fontId="0" fillId="5" borderId="31" xfId="0" applyNumberFormat="1" applyFont="1" applyFill="1" applyBorder="1" applyAlignment="1">
      <alignment horizontal="center" textRotation="90"/>
    </xf>
    <xf numFmtId="173" fontId="0" fillId="5" borderId="24" xfId="0" applyNumberFormat="1" applyFont="1" applyFill="1" applyBorder="1" applyAlignment="1">
      <alignment horizontal="center" textRotation="90"/>
    </xf>
    <xf numFmtId="173" fontId="0" fillId="5" borderId="26" xfId="0" applyNumberFormat="1" applyFont="1" applyFill="1" applyBorder="1" applyAlignment="1">
      <alignment horizontal="center" textRotation="90"/>
    </xf>
    <xf numFmtId="173" fontId="0" fillId="5" borderId="22" xfId="0" applyNumberFormat="1" applyFont="1" applyFill="1" applyBorder="1" applyAlignment="1">
      <alignment horizontal="center" textRotation="90" wrapText="1"/>
    </xf>
    <xf numFmtId="1" fontId="0" fillId="5" borderId="22" xfId="0" applyNumberFormat="1" applyFont="1" applyFill="1" applyBorder="1" applyAlignment="1">
      <alignment horizontal="center" textRotation="90" wrapText="1"/>
    </xf>
    <xf numFmtId="0" fontId="1" fillId="5" borderId="22" xfId="0" applyFont="1" applyFill="1" applyBorder="1" applyAlignment="1">
      <alignment horizontal="center" textRotation="90"/>
    </xf>
    <xf numFmtId="0" fontId="1" fillId="32" borderId="4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172" fontId="0" fillId="32" borderId="25" xfId="0" applyNumberFormat="1" applyFont="1" applyFill="1" applyBorder="1" applyAlignment="1">
      <alignment horizontal="center" textRotation="90"/>
    </xf>
    <xf numFmtId="2" fontId="0" fillId="32" borderId="21" xfId="0" applyNumberFormat="1" applyFont="1" applyFill="1" applyBorder="1" applyAlignment="1">
      <alignment horizontal="center" vertical="center"/>
    </xf>
    <xf numFmtId="172" fontId="0" fillId="32" borderId="24" xfId="0" applyNumberFormat="1" applyFont="1" applyFill="1" applyBorder="1" applyAlignment="1">
      <alignment horizontal="center" textRotation="90"/>
    </xf>
    <xf numFmtId="2" fontId="0" fillId="32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33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textRotation="90"/>
    </xf>
    <xf numFmtId="0" fontId="1" fillId="34" borderId="36" xfId="0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/>
    </xf>
    <xf numFmtId="172" fontId="0" fillId="34" borderId="24" xfId="0" applyNumberFormat="1" applyFont="1" applyFill="1" applyBorder="1" applyAlignment="1">
      <alignment horizontal="center" textRotation="90"/>
    </xf>
    <xf numFmtId="173" fontId="0" fillId="34" borderId="24" xfId="0" applyNumberFormat="1" applyFont="1" applyFill="1" applyBorder="1" applyAlignment="1">
      <alignment horizontal="center" textRotation="90"/>
    </xf>
    <xf numFmtId="173" fontId="0" fillId="34" borderId="31" xfId="0" applyNumberFormat="1" applyFont="1" applyFill="1" applyBorder="1" applyAlignment="1">
      <alignment horizontal="center" textRotation="90"/>
    </xf>
    <xf numFmtId="0" fontId="1" fillId="34" borderId="22" xfId="0" applyFont="1" applyFill="1" applyBorder="1" applyAlignment="1">
      <alignment horizontal="center" textRotation="90"/>
    </xf>
    <xf numFmtId="174" fontId="1" fillId="34" borderId="22" xfId="0" applyNumberFormat="1" applyFont="1" applyFill="1" applyBorder="1" applyAlignment="1">
      <alignment horizontal="center" textRotation="90"/>
    </xf>
    <xf numFmtId="0" fontId="1" fillId="34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23" xfId="0" applyFont="1" applyFill="1" applyBorder="1" applyAlignment="1">
      <alignment horizontal="center" vertical="center" wrapText="1"/>
    </xf>
    <xf numFmtId="2" fontId="52" fillId="32" borderId="21" xfId="0" applyNumberFormat="1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2" fontId="52" fillId="32" borderId="10" xfId="0" applyNumberFormat="1" applyFont="1" applyFill="1" applyBorder="1" applyAlignment="1">
      <alignment horizontal="center" vertical="center"/>
    </xf>
    <xf numFmtId="2" fontId="51" fillId="0" borderId="32" xfId="0" applyNumberFormat="1" applyFont="1" applyBorder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10" borderId="38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1" fillId="32" borderId="41" xfId="0" applyFont="1" applyFill="1" applyBorder="1" applyAlignment="1">
      <alignment horizontal="center" vertical="center"/>
    </xf>
    <xf numFmtId="2" fontId="52" fillId="33" borderId="40" xfId="0" applyNumberFormat="1" applyFont="1" applyFill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2" fontId="52" fillId="33" borderId="21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10" borderId="38" xfId="0" applyFont="1" applyFill="1" applyBorder="1" applyAlignment="1">
      <alignment horizontal="center" vertical="center"/>
    </xf>
    <xf numFmtId="0" fontId="50" fillId="0" borderId="2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3" fillId="32" borderId="41" xfId="0" applyFont="1" applyFill="1" applyBorder="1" applyAlignment="1">
      <alignment horizontal="center" vertical="center"/>
    </xf>
    <xf numFmtId="2" fontId="50" fillId="33" borderId="40" xfId="0" applyNumberFormat="1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2" fontId="53" fillId="0" borderId="23" xfId="0" applyNumberFormat="1" applyFont="1" applyBorder="1" applyAlignment="1">
      <alignment horizontal="center" vertical="center"/>
    </xf>
    <xf numFmtId="2" fontId="50" fillId="33" borderId="21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3" fillId="0" borderId="32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1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3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172" fontId="1" fillId="35" borderId="45" xfId="0" applyNumberFormat="1" applyFont="1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172" fontId="1" fillId="36" borderId="46" xfId="0" applyNumberFormat="1" applyFont="1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172" fontId="1" fillId="3" borderId="46" xfId="0" applyNumberFormat="1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172" fontId="1" fillId="35" borderId="46" xfId="0" applyNumberFormat="1" applyFont="1" applyFill="1" applyBorder="1" applyAlignment="1">
      <alignment horizontal="center"/>
    </xf>
    <xf numFmtId="0" fontId="0" fillId="35" borderId="47" xfId="0" applyFill="1" applyBorder="1" applyAlignment="1">
      <alignment/>
    </xf>
    <xf numFmtId="0" fontId="0" fillId="36" borderId="47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M77"/>
  <sheetViews>
    <sheetView tabSelected="1" workbookViewId="0" topLeftCell="A10">
      <selection activeCell="K29" sqref="K29"/>
    </sheetView>
  </sheetViews>
  <sheetFormatPr defaultColWidth="11.421875" defaultRowHeight="12.75"/>
  <cols>
    <col min="1" max="1" width="4.57421875" style="11" customWidth="1"/>
    <col min="2" max="2" width="23.57421875" style="11" customWidth="1"/>
    <col min="3" max="3" width="4.8515625" style="2" customWidth="1"/>
    <col min="4" max="4" width="20.7109375" style="0" customWidth="1"/>
    <col min="5" max="5" width="14.57421875" style="11" customWidth="1"/>
    <col min="6" max="6" width="4.140625" style="52" customWidth="1"/>
    <col min="7" max="7" width="9.140625" style="11" customWidth="1"/>
    <col min="8" max="8" width="4.00390625" style="11" customWidth="1"/>
    <col min="9" max="9" width="3.8515625" style="11" bestFit="1" customWidth="1"/>
    <col min="10" max="11" width="9.140625" style="11" customWidth="1"/>
    <col min="12" max="12" width="4.00390625" style="11" bestFit="1" customWidth="1"/>
    <col min="13" max="13" width="3.8515625" style="11" bestFit="1" customWidth="1"/>
    <col min="14" max="14" width="9.140625" style="11" customWidth="1"/>
    <col min="15" max="15" width="4.00390625" style="11" bestFit="1" customWidth="1"/>
    <col min="16" max="16" width="3.8515625" style="11" bestFit="1" customWidth="1"/>
    <col min="17" max="18" width="9.140625" style="11" customWidth="1"/>
    <col min="19" max="19" width="4.00390625" style="11" bestFit="1" customWidth="1"/>
    <col min="20" max="20" width="9.140625" style="11" customWidth="1"/>
    <col min="21" max="21" width="4.00390625" style="11" bestFit="1" customWidth="1"/>
    <col min="22" max="23" width="9.140625" style="11" customWidth="1"/>
    <col min="24" max="24" width="7.421875" style="84" customWidth="1"/>
    <col min="25" max="25" width="8.00390625" style="85" customWidth="1"/>
    <col min="26" max="26" width="6.57421875" style="85" customWidth="1"/>
    <col min="27" max="27" width="13.8515625" style="3" customWidth="1"/>
    <col min="28" max="91" width="11.421875" style="3" customWidth="1"/>
  </cols>
  <sheetData>
    <row r="1" spans="1:91" s="1" customFormat="1" ht="30.75" customHeight="1" thickBot="1">
      <c r="A1" s="231" t="s">
        <v>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s="1" customFormat="1" ht="12.75">
      <c r="A2" s="112"/>
      <c r="B2" s="54"/>
      <c r="C2" s="55" t="s">
        <v>20</v>
      </c>
      <c r="D2" s="55"/>
      <c r="E2" s="56"/>
      <c r="F2" s="57"/>
      <c r="G2" s="234" t="s">
        <v>0</v>
      </c>
      <c r="H2" s="235"/>
      <c r="I2" s="235"/>
      <c r="J2" s="235"/>
      <c r="K2" s="236" t="s">
        <v>1</v>
      </c>
      <c r="L2" s="237"/>
      <c r="M2" s="237"/>
      <c r="N2" s="237"/>
      <c r="O2" s="237"/>
      <c r="P2" s="237"/>
      <c r="Q2" s="238"/>
      <c r="R2" s="239" t="s">
        <v>2</v>
      </c>
      <c r="S2" s="240"/>
      <c r="T2" s="240"/>
      <c r="U2" s="240"/>
      <c r="V2" s="240"/>
      <c r="W2" s="228" t="s">
        <v>3</v>
      </c>
      <c r="X2" s="229"/>
      <c r="Y2" s="229"/>
      <c r="Z2" s="230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1" customFormat="1" ht="13.5" thickBot="1">
      <c r="A3" s="113"/>
      <c r="B3" s="22">
        <f>COUNTA(C5:C22)</f>
        <v>17</v>
      </c>
      <c r="C3" s="23" t="s">
        <v>21</v>
      </c>
      <c r="D3" s="24"/>
      <c r="E3" s="35"/>
      <c r="F3" s="49"/>
      <c r="G3" s="58"/>
      <c r="H3" s="59"/>
      <c r="I3" s="60"/>
      <c r="J3" s="61"/>
      <c r="K3" s="62"/>
      <c r="L3" s="63"/>
      <c r="M3" s="64"/>
      <c r="N3" s="63"/>
      <c r="O3" s="64"/>
      <c r="P3" s="64"/>
      <c r="Q3" s="65"/>
      <c r="R3" s="66"/>
      <c r="S3" s="63"/>
      <c r="T3" s="63"/>
      <c r="U3" s="64"/>
      <c r="V3" s="61"/>
      <c r="W3" s="67"/>
      <c r="X3" s="68"/>
      <c r="Y3" s="69"/>
      <c r="Z3" s="70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s="1" customFormat="1" ht="86.25" customHeight="1" thickBot="1">
      <c r="A4" s="77" t="s">
        <v>13</v>
      </c>
      <c r="B4" s="109" t="s">
        <v>17</v>
      </c>
      <c r="C4" s="108" t="s">
        <v>14</v>
      </c>
      <c r="D4" s="40" t="s">
        <v>4</v>
      </c>
      <c r="E4" s="111" t="s">
        <v>5</v>
      </c>
      <c r="F4" s="50" t="s">
        <v>12</v>
      </c>
      <c r="G4" s="130" t="s">
        <v>27</v>
      </c>
      <c r="H4" s="71" t="s">
        <v>7</v>
      </c>
      <c r="I4" s="72" t="s">
        <v>29</v>
      </c>
      <c r="J4" s="73" t="s">
        <v>9</v>
      </c>
      <c r="K4" s="126" t="s">
        <v>6</v>
      </c>
      <c r="L4" s="71" t="s">
        <v>7</v>
      </c>
      <c r="M4" s="72" t="s">
        <v>31</v>
      </c>
      <c r="N4" s="128" t="s">
        <v>8</v>
      </c>
      <c r="O4" s="72" t="s">
        <v>7</v>
      </c>
      <c r="P4" s="72" t="s">
        <v>31</v>
      </c>
      <c r="Q4" s="74" t="s">
        <v>9</v>
      </c>
      <c r="R4" s="130" t="s">
        <v>6</v>
      </c>
      <c r="S4" s="71" t="s">
        <v>7</v>
      </c>
      <c r="T4" s="128" t="s">
        <v>8</v>
      </c>
      <c r="U4" s="72" t="s">
        <v>7</v>
      </c>
      <c r="V4" s="73" t="s">
        <v>9</v>
      </c>
      <c r="W4" s="75" t="s">
        <v>22</v>
      </c>
      <c r="X4" s="76" t="s">
        <v>30</v>
      </c>
      <c r="Y4" s="77" t="s">
        <v>10</v>
      </c>
      <c r="Z4" s="41" t="s">
        <v>11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s="8" customFormat="1" ht="13.5" customHeight="1">
      <c r="A5" s="114"/>
      <c r="B5" s="182"/>
      <c r="C5" s="148"/>
      <c r="D5" s="149"/>
      <c r="E5" s="150"/>
      <c r="F5" s="151"/>
      <c r="G5" s="131"/>
      <c r="H5" s="78"/>
      <c r="I5" s="78">
        <v>10</v>
      </c>
      <c r="J5" s="79">
        <f>SUM(G5:H5)</f>
        <v>0</v>
      </c>
      <c r="K5" s="127"/>
      <c r="L5" s="78"/>
      <c r="M5" s="78">
        <v>5</v>
      </c>
      <c r="N5" s="129"/>
      <c r="O5" s="78"/>
      <c r="P5" s="78">
        <v>5</v>
      </c>
      <c r="Q5" s="80">
        <f>SUM(K5:L5,N5:O5)</f>
        <v>0</v>
      </c>
      <c r="R5" s="131"/>
      <c r="S5" s="78"/>
      <c r="T5" s="129"/>
      <c r="U5" s="81"/>
      <c r="V5" s="79">
        <f>SUM(R5:U5)</f>
        <v>0</v>
      </c>
      <c r="W5" s="82">
        <f>J5+Q5+V5</f>
        <v>0</v>
      </c>
      <c r="X5" s="83">
        <f>255-W5+I5+M5+P5</f>
        <v>275</v>
      </c>
      <c r="Y5" s="83">
        <f>X5+F5</f>
        <v>275</v>
      </c>
      <c r="Z5" s="83"/>
      <c r="AA5" s="9"/>
      <c r="AB5" s="9">
        <v>2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</row>
    <row r="6" spans="1:91" s="8" customFormat="1" ht="30" customHeight="1">
      <c r="A6" s="114">
        <v>1</v>
      </c>
      <c r="B6" s="38" t="s">
        <v>62</v>
      </c>
      <c r="C6" s="34" t="s">
        <v>68</v>
      </c>
      <c r="D6" s="36" t="s">
        <v>69</v>
      </c>
      <c r="E6" s="110" t="s">
        <v>70</v>
      </c>
      <c r="F6" s="151">
        <v>42</v>
      </c>
      <c r="G6" s="131">
        <v>13.92</v>
      </c>
      <c r="H6" s="78">
        <v>0</v>
      </c>
      <c r="I6" s="78">
        <v>10</v>
      </c>
      <c r="J6" s="79">
        <f aca="true" t="shared" si="0" ref="J6:J22">SUM(G6:H6)</f>
        <v>13.92</v>
      </c>
      <c r="K6" s="127">
        <v>14.59</v>
      </c>
      <c r="L6" s="78">
        <v>0</v>
      </c>
      <c r="M6" s="78">
        <v>5</v>
      </c>
      <c r="N6" s="129">
        <v>14.3</v>
      </c>
      <c r="O6" s="78">
        <v>0</v>
      </c>
      <c r="P6" s="78">
        <v>5</v>
      </c>
      <c r="Q6" s="80">
        <f aca="true" t="shared" si="1" ref="Q6:Q22">SUM(K6:L6,N6:O6)</f>
        <v>28.89</v>
      </c>
      <c r="R6" s="131">
        <v>13.02</v>
      </c>
      <c r="S6" s="78">
        <v>0</v>
      </c>
      <c r="T6" s="129">
        <v>12.71</v>
      </c>
      <c r="U6" s="81">
        <v>0</v>
      </c>
      <c r="V6" s="79">
        <f aca="true" t="shared" si="2" ref="V6:V22">SUM(R6:U6)</f>
        <v>25.73</v>
      </c>
      <c r="W6" s="82">
        <f aca="true" t="shared" si="3" ref="W6:W22">J6+Q6+V6</f>
        <v>68.54</v>
      </c>
      <c r="X6" s="83">
        <f aca="true" t="shared" si="4" ref="X6:X22">255-W6+I6+M6+P6</f>
        <v>206.45999999999998</v>
      </c>
      <c r="Y6" s="83">
        <f aca="true" t="shared" si="5" ref="Y6:Y22">X6+F6</f>
        <v>248.45999999999998</v>
      </c>
      <c r="Z6" s="21">
        <v>1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</row>
    <row r="7" spans="1:91" s="227" customFormat="1" ht="30" customHeight="1">
      <c r="A7" s="212">
        <v>2</v>
      </c>
      <c r="B7" s="213" t="s">
        <v>78</v>
      </c>
      <c r="C7" s="187" t="s">
        <v>48</v>
      </c>
      <c r="D7" s="214" t="s">
        <v>85</v>
      </c>
      <c r="E7" s="215" t="s">
        <v>86</v>
      </c>
      <c r="F7" s="216">
        <v>42</v>
      </c>
      <c r="G7" s="217" t="s">
        <v>130</v>
      </c>
      <c r="H7" s="218"/>
      <c r="I7" s="218">
        <v>10</v>
      </c>
      <c r="J7" s="219">
        <f t="shared" si="0"/>
        <v>0</v>
      </c>
      <c r="K7" s="220"/>
      <c r="L7" s="218"/>
      <c r="M7" s="218">
        <v>5</v>
      </c>
      <c r="N7" s="221"/>
      <c r="O7" s="218"/>
      <c r="P7" s="218">
        <v>5</v>
      </c>
      <c r="Q7" s="222">
        <f t="shared" si="1"/>
        <v>0</v>
      </c>
      <c r="R7" s="217"/>
      <c r="S7" s="218"/>
      <c r="T7" s="221"/>
      <c r="U7" s="223"/>
      <c r="V7" s="219">
        <f t="shared" si="2"/>
        <v>0</v>
      </c>
      <c r="W7" s="224">
        <f t="shared" si="3"/>
        <v>0</v>
      </c>
      <c r="X7" s="225">
        <f t="shared" si="4"/>
        <v>275</v>
      </c>
      <c r="Y7" s="225">
        <f t="shared" si="5"/>
        <v>317</v>
      </c>
      <c r="Z7" s="226" t="s">
        <v>131</v>
      </c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</row>
    <row r="8" spans="1:91" s="8" customFormat="1" ht="30" customHeight="1">
      <c r="A8" s="114">
        <v>3</v>
      </c>
      <c r="B8" s="38" t="s">
        <v>98</v>
      </c>
      <c r="C8" s="34" t="s">
        <v>48</v>
      </c>
      <c r="D8" s="36" t="s">
        <v>99</v>
      </c>
      <c r="E8" s="110" t="s">
        <v>100</v>
      </c>
      <c r="F8" s="151">
        <v>51</v>
      </c>
      <c r="G8" s="131">
        <v>14.13</v>
      </c>
      <c r="H8" s="78">
        <v>0</v>
      </c>
      <c r="I8" s="78">
        <v>10</v>
      </c>
      <c r="J8" s="79">
        <f t="shared" si="0"/>
        <v>14.13</v>
      </c>
      <c r="K8" s="127">
        <v>15.44</v>
      </c>
      <c r="L8" s="78">
        <v>0</v>
      </c>
      <c r="M8" s="78">
        <v>5</v>
      </c>
      <c r="N8" s="129">
        <v>13.75</v>
      </c>
      <c r="O8" s="78">
        <v>0</v>
      </c>
      <c r="P8" s="78">
        <v>5</v>
      </c>
      <c r="Q8" s="80">
        <f t="shared" si="1"/>
        <v>29.189999999999998</v>
      </c>
      <c r="R8" s="131">
        <v>13.15</v>
      </c>
      <c r="S8" s="78">
        <v>0</v>
      </c>
      <c r="T8" s="129">
        <v>13.81</v>
      </c>
      <c r="U8" s="81">
        <v>0</v>
      </c>
      <c r="V8" s="79">
        <f t="shared" si="2"/>
        <v>26.96</v>
      </c>
      <c r="W8" s="82">
        <f t="shared" si="3"/>
        <v>70.28</v>
      </c>
      <c r="X8" s="83">
        <f t="shared" si="4"/>
        <v>204.72</v>
      </c>
      <c r="Y8" s="83">
        <f t="shared" si="5"/>
        <v>255.72</v>
      </c>
      <c r="Z8" s="21">
        <v>1</v>
      </c>
      <c r="AA8" s="107"/>
      <c r="AB8" s="9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</row>
    <row r="9" spans="1:91" s="8" customFormat="1" ht="30" customHeight="1">
      <c r="A9" s="114">
        <v>4</v>
      </c>
      <c r="B9" s="38" t="s">
        <v>35</v>
      </c>
      <c r="C9" s="187" t="s">
        <v>36</v>
      </c>
      <c r="D9" s="36" t="s">
        <v>42</v>
      </c>
      <c r="E9" s="110" t="s">
        <v>43</v>
      </c>
      <c r="F9" s="151">
        <v>39</v>
      </c>
      <c r="G9" s="131">
        <v>12.9</v>
      </c>
      <c r="H9" s="78">
        <v>6</v>
      </c>
      <c r="I9" s="78">
        <v>10</v>
      </c>
      <c r="J9" s="79">
        <f t="shared" si="0"/>
        <v>18.9</v>
      </c>
      <c r="K9" s="127">
        <v>14.24</v>
      </c>
      <c r="L9" s="78">
        <v>0</v>
      </c>
      <c r="M9" s="78">
        <v>5</v>
      </c>
      <c r="N9" s="129">
        <v>15.11</v>
      </c>
      <c r="O9" s="78">
        <v>4</v>
      </c>
      <c r="P9" s="78">
        <v>5</v>
      </c>
      <c r="Q9" s="80">
        <f t="shared" si="1"/>
        <v>33.35</v>
      </c>
      <c r="R9" s="131">
        <v>12.75</v>
      </c>
      <c r="S9" s="78">
        <v>0</v>
      </c>
      <c r="T9" s="129">
        <v>14.03</v>
      </c>
      <c r="U9" s="81">
        <v>0</v>
      </c>
      <c r="V9" s="79">
        <f t="shared" si="2"/>
        <v>26.78</v>
      </c>
      <c r="W9" s="82">
        <f t="shared" si="3"/>
        <v>79.03</v>
      </c>
      <c r="X9" s="83">
        <f t="shared" si="4"/>
        <v>195.97</v>
      </c>
      <c r="Y9" s="83">
        <f t="shared" si="5"/>
        <v>234.97</v>
      </c>
      <c r="Z9" s="21"/>
      <c r="AA9" s="107"/>
      <c r="AB9" s="9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</row>
    <row r="10" spans="1:91" s="8" customFormat="1" ht="30" customHeight="1">
      <c r="A10" s="114">
        <v>5</v>
      </c>
      <c r="B10" s="38" t="s">
        <v>62</v>
      </c>
      <c r="C10" s="34" t="s">
        <v>63</v>
      </c>
      <c r="D10" s="36" t="s">
        <v>64</v>
      </c>
      <c r="E10" s="110" t="s">
        <v>65</v>
      </c>
      <c r="F10" s="141">
        <v>45</v>
      </c>
      <c r="G10" s="131">
        <v>11.7</v>
      </c>
      <c r="H10" s="78">
        <v>4</v>
      </c>
      <c r="I10" s="78">
        <v>10</v>
      </c>
      <c r="J10" s="79">
        <f t="shared" si="0"/>
        <v>15.7</v>
      </c>
      <c r="K10" s="127">
        <v>14.6</v>
      </c>
      <c r="L10" s="78">
        <v>0</v>
      </c>
      <c r="M10" s="78">
        <v>5</v>
      </c>
      <c r="N10" s="129">
        <v>13.6</v>
      </c>
      <c r="O10" s="78">
        <v>4</v>
      </c>
      <c r="P10" s="78">
        <v>5</v>
      </c>
      <c r="Q10" s="80">
        <f t="shared" si="1"/>
        <v>32.2</v>
      </c>
      <c r="R10" s="131">
        <v>13.59</v>
      </c>
      <c r="S10" s="78">
        <v>0</v>
      </c>
      <c r="T10" s="129">
        <v>12.73</v>
      </c>
      <c r="U10" s="81">
        <v>1</v>
      </c>
      <c r="V10" s="79">
        <f t="shared" si="2"/>
        <v>27.32</v>
      </c>
      <c r="W10" s="82">
        <f t="shared" si="3"/>
        <v>75.22</v>
      </c>
      <c r="X10" s="83">
        <f t="shared" si="4"/>
        <v>199.78</v>
      </c>
      <c r="Y10" s="83">
        <f t="shared" si="5"/>
        <v>244.78</v>
      </c>
      <c r="Z10" s="21">
        <v>2</v>
      </c>
      <c r="AA10" s="107"/>
      <c r="AB10" s="9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</row>
    <row r="11" spans="1:91" s="8" customFormat="1" ht="30" customHeight="1">
      <c r="A11" s="114">
        <v>6</v>
      </c>
      <c r="B11" s="38" t="s">
        <v>78</v>
      </c>
      <c r="C11" s="34" t="s">
        <v>63</v>
      </c>
      <c r="D11" s="36" t="s">
        <v>81</v>
      </c>
      <c r="E11" s="110" t="s">
        <v>82</v>
      </c>
      <c r="F11" s="151">
        <v>35</v>
      </c>
      <c r="G11" s="131">
        <v>15.5</v>
      </c>
      <c r="H11" s="78">
        <v>0</v>
      </c>
      <c r="I11" s="78">
        <v>10</v>
      </c>
      <c r="J11" s="79">
        <f t="shared" si="0"/>
        <v>15.5</v>
      </c>
      <c r="K11" s="127">
        <v>15.2</v>
      </c>
      <c r="L11" s="78">
        <v>0</v>
      </c>
      <c r="M11" s="78">
        <v>5</v>
      </c>
      <c r="N11" s="129">
        <v>14</v>
      </c>
      <c r="O11" s="78">
        <v>0</v>
      </c>
      <c r="P11" s="78">
        <v>5</v>
      </c>
      <c r="Q11" s="80">
        <f t="shared" si="1"/>
        <v>29.2</v>
      </c>
      <c r="R11" s="131">
        <v>11.64</v>
      </c>
      <c r="S11" s="78">
        <v>0</v>
      </c>
      <c r="T11" s="129">
        <v>11.78</v>
      </c>
      <c r="U11" s="81">
        <v>0</v>
      </c>
      <c r="V11" s="79">
        <f t="shared" si="2"/>
        <v>23.42</v>
      </c>
      <c r="W11" s="82">
        <f t="shared" si="3"/>
        <v>68.12</v>
      </c>
      <c r="X11" s="83">
        <f t="shared" si="4"/>
        <v>206.88</v>
      </c>
      <c r="Y11" s="83">
        <f t="shared" si="5"/>
        <v>241.88</v>
      </c>
      <c r="Z11" s="21">
        <v>3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</row>
    <row r="12" spans="1:91" s="8" customFormat="1" ht="30" customHeight="1">
      <c r="A12" s="114">
        <v>7</v>
      </c>
      <c r="B12" s="38" t="s">
        <v>78</v>
      </c>
      <c r="C12" s="148" t="s">
        <v>63</v>
      </c>
      <c r="D12" s="149" t="s">
        <v>87</v>
      </c>
      <c r="E12" s="150" t="s">
        <v>88</v>
      </c>
      <c r="F12" s="151">
        <v>48</v>
      </c>
      <c r="G12" s="131">
        <v>10.44</v>
      </c>
      <c r="H12" s="78">
        <v>0</v>
      </c>
      <c r="I12" s="78">
        <v>10</v>
      </c>
      <c r="J12" s="79">
        <f t="shared" si="0"/>
        <v>10.44</v>
      </c>
      <c r="K12" s="127">
        <v>13.1</v>
      </c>
      <c r="L12" s="78">
        <v>4</v>
      </c>
      <c r="M12" s="78">
        <v>5</v>
      </c>
      <c r="N12" s="129">
        <v>12.65</v>
      </c>
      <c r="O12" s="78">
        <v>0</v>
      </c>
      <c r="P12" s="78">
        <v>5</v>
      </c>
      <c r="Q12" s="80">
        <f t="shared" si="1"/>
        <v>29.75</v>
      </c>
      <c r="R12" s="131">
        <v>10.72</v>
      </c>
      <c r="S12" s="78">
        <v>0</v>
      </c>
      <c r="T12" s="129">
        <v>10.87</v>
      </c>
      <c r="U12" s="81">
        <v>0</v>
      </c>
      <c r="V12" s="79">
        <f t="shared" si="2"/>
        <v>21.59</v>
      </c>
      <c r="W12" s="82">
        <f t="shared" si="3"/>
        <v>61.78</v>
      </c>
      <c r="X12" s="83">
        <f t="shared" si="4"/>
        <v>213.22</v>
      </c>
      <c r="Y12" s="83">
        <f t="shared" si="5"/>
        <v>261.22</v>
      </c>
      <c r="Z12" s="83">
        <v>1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</row>
    <row r="13" spans="1:91" s="8" customFormat="1" ht="30" customHeight="1">
      <c r="A13" s="114">
        <v>8</v>
      </c>
      <c r="B13" s="38" t="s">
        <v>47</v>
      </c>
      <c r="C13" s="34" t="s">
        <v>59</v>
      </c>
      <c r="D13" s="36" t="s">
        <v>60</v>
      </c>
      <c r="E13" s="110" t="s">
        <v>61</v>
      </c>
      <c r="F13" s="151">
        <v>42</v>
      </c>
      <c r="G13" s="131">
        <v>17.08</v>
      </c>
      <c r="H13" s="78">
        <v>2</v>
      </c>
      <c r="I13" s="78">
        <v>10</v>
      </c>
      <c r="J13" s="79">
        <f t="shared" si="0"/>
        <v>19.08</v>
      </c>
      <c r="K13" s="127">
        <v>15.2</v>
      </c>
      <c r="L13" s="78">
        <v>4</v>
      </c>
      <c r="M13" s="78">
        <v>5</v>
      </c>
      <c r="N13" s="129">
        <v>14.3</v>
      </c>
      <c r="O13" s="78">
        <v>4</v>
      </c>
      <c r="P13" s="78">
        <v>5</v>
      </c>
      <c r="Q13" s="80">
        <f t="shared" si="1"/>
        <v>37.5</v>
      </c>
      <c r="R13" s="131">
        <v>14.36</v>
      </c>
      <c r="S13" s="78">
        <v>0</v>
      </c>
      <c r="T13" s="129">
        <v>13.23</v>
      </c>
      <c r="U13" s="81">
        <v>0</v>
      </c>
      <c r="V13" s="79">
        <f t="shared" si="2"/>
        <v>27.59</v>
      </c>
      <c r="W13" s="82">
        <f t="shared" si="3"/>
        <v>84.17</v>
      </c>
      <c r="X13" s="83">
        <f t="shared" si="4"/>
        <v>190.82999999999998</v>
      </c>
      <c r="Y13" s="83">
        <f t="shared" si="5"/>
        <v>232.82999999999998</v>
      </c>
      <c r="Z13" s="21">
        <v>1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</row>
    <row r="14" spans="1:91" s="8" customFormat="1" ht="30" customHeight="1">
      <c r="A14" s="114">
        <v>9</v>
      </c>
      <c r="B14" s="38" t="s">
        <v>62</v>
      </c>
      <c r="C14" s="34" t="s">
        <v>59</v>
      </c>
      <c r="D14" s="36" t="s">
        <v>66</v>
      </c>
      <c r="E14" s="110" t="s">
        <v>67</v>
      </c>
      <c r="F14" s="151">
        <v>49</v>
      </c>
      <c r="G14" s="131">
        <v>13.23</v>
      </c>
      <c r="H14" s="78">
        <v>0</v>
      </c>
      <c r="I14" s="78">
        <v>10</v>
      </c>
      <c r="J14" s="79">
        <f t="shared" si="0"/>
        <v>13.23</v>
      </c>
      <c r="K14" s="127">
        <v>13.6</v>
      </c>
      <c r="L14" s="78">
        <v>0</v>
      </c>
      <c r="M14" s="78">
        <v>5</v>
      </c>
      <c r="N14" s="129">
        <v>13.8</v>
      </c>
      <c r="O14" s="78">
        <v>0</v>
      </c>
      <c r="P14" s="78">
        <v>5</v>
      </c>
      <c r="Q14" s="80">
        <f t="shared" si="1"/>
        <v>27.4</v>
      </c>
      <c r="R14" s="131">
        <v>35.82</v>
      </c>
      <c r="S14" s="78">
        <v>16</v>
      </c>
      <c r="T14" s="129">
        <v>13.35</v>
      </c>
      <c r="U14" s="81">
        <v>0</v>
      </c>
      <c r="V14" s="79">
        <f t="shared" si="2"/>
        <v>65.17</v>
      </c>
      <c r="W14" s="82">
        <f t="shared" si="3"/>
        <v>105.8</v>
      </c>
      <c r="X14" s="83">
        <f t="shared" si="4"/>
        <v>169.2</v>
      </c>
      <c r="Y14" s="83">
        <f t="shared" si="5"/>
        <v>218.2</v>
      </c>
      <c r="Z14" s="21">
        <v>2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</row>
    <row r="15" spans="1:91" s="211" customFormat="1" ht="30" customHeight="1">
      <c r="A15" s="199">
        <v>10</v>
      </c>
      <c r="B15" s="189" t="s">
        <v>103</v>
      </c>
      <c r="C15" s="200" t="s">
        <v>59</v>
      </c>
      <c r="D15" s="191" t="s">
        <v>104</v>
      </c>
      <c r="E15" s="201" t="s">
        <v>105</v>
      </c>
      <c r="F15" s="202"/>
      <c r="G15" s="203"/>
      <c r="H15" s="194"/>
      <c r="I15" s="194">
        <v>10</v>
      </c>
      <c r="J15" s="204">
        <f t="shared" si="0"/>
        <v>0</v>
      </c>
      <c r="K15" s="205"/>
      <c r="L15" s="194"/>
      <c r="M15" s="194">
        <v>5</v>
      </c>
      <c r="N15" s="206"/>
      <c r="O15" s="194"/>
      <c r="P15" s="194">
        <v>5</v>
      </c>
      <c r="Q15" s="196">
        <f t="shared" si="1"/>
        <v>0</v>
      </c>
      <c r="R15" s="203"/>
      <c r="S15" s="194"/>
      <c r="T15" s="206"/>
      <c r="U15" s="207"/>
      <c r="V15" s="204">
        <f t="shared" si="2"/>
        <v>0</v>
      </c>
      <c r="W15" s="208">
        <f t="shared" si="3"/>
        <v>0</v>
      </c>
      <c r="X15" s="197">
        <f t="shared" si="4"/>
        <v>275</v>
      </c>
      <c r="Y15" s="197">
        <f t="shared" si="5"/>
        <v>275</v>
      </c>
      <c r="Z15" s="198"/>
      <c r="AA15" s="209" t="s">
        <v>129</v>
      </c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</row>
    <row r="16" spans="1:91" s="211" customFormat="1" ht="30" customHeight="1">
      <c r="A16" s="199">
        <v>11</v>
      </c>
      <c r="B16" s="189" t="s">
        <v>103</v>
      </c>
      <c r="C16" s="200" t="s">
        <v>59</v>
      </c>
      <c r="D16" s="191" t="s">
        <v>107</v>
      </c>
      <c r="E16" s="201" t="s">
        <v>108</v>
      </c>
      <c r="F16" s="202"/>
      <c r="G16" s="203"/>
      <c r="H16" s="194"/>
      <c r="I16" s="194">
        <v>10</v>
      </c>
      <c r="J16" s="204">
        <f t="shared" si="0"/>
        <v>0</v>
      </c>
      <c r="K16" s="205"/>
      <c r="L16" s="194"/>
      <c r="M16" s="194">
        <v>5</v>
      </c>
      <c r="N16" s="206"/>
      <c r="O16" s="194"/>
      <c r="P16" s="194">
        <v>5</v>
      </c>
      <c r="Q16" s="196">
        <f t="shared" si="1"/>
        <v>0</v>
      </c>
      <c r="R16" s="203"/>
      <c r="S16" s="194"/>
      <c r="T16" s="206"/>
      <c r="U16" s="207"/>
      <c r="V16" s="204">
        <f t="shared" si="2"/>
        <v>0</v>
      </c>
      <c r="W16" s="208">
        <f t="shared" si="3"/>
        <v>0</v>
      </c>
      <c r="X16" s="197">
        <f t="shared" si="4"/>
        <v>275</v>
      </c>
      <c r="Y16" s="197">
        <f t="shared" si="5"/>
        <v>275</v>
      </c>
      <c r="Z16" s="198"/>
      <c r="AA16" s="209" t="s">
        <v>129</v>
      </c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</row>
    <row r="17" spans="1:91" s="211" customFormat="1" ht="30" customHeight="1">
      <c r="A17" s="199">
        <v>12</v>
      </c>
      <c r="B17" s="189" t="s">
        <v>103</v>
      </c>
      <c r="C17" s="200" t="s">
        <v>59</v>
      </c>
      <c r="D17" s="191" t="s">
        <v>109</v>
      </c>
      <c r="E17" s="201" t="s">
        <v>110</v>
      </c>
      <c r="F17" s="202"/>
      <c r="G17" s="203"/>
      <c r="H17" s="194"/>
      <c r="I17" s="194">
        <v>10</v>
      </c>
      <c r="J17" s="204">
        <f t="shared" si="0"/>
        <v>0</v>
      </c>
      <c r="K17" s="205"/>
      <c r="L17" s="194"/>
      <c r="M17" s="194">
        <v>5</v>
      </c>
      <c r="N17" s="206"/>
      <c r="O17" s="194"/>
      <c r="P17" s="194">
        <v>5</v>
      </c>
      <c r="Q17" s="196">
        <f t="shared" si="1"/>
        <v>0</v>
      </c>
      <c r="R17" s="203"/>
      <c r="S17" s="194"/>
      <c r="T17" s="206"/>
      <c r="U17" s="207"/>
      <c r="V17" s="204">
        <f t="shared" si="2"/>
        <v>0</v>
      </c>
      <c r="W17" s="208">
        <f t="shared" si="3"/>
        <v>0</v>
      </c>
      <c r="X17" s="197">
        <f t="shared" si="4"/>
        <v>275</v>
      </c>
      <c r="Y17" s="197">
        <f t="shared" si="5"/>
        <v>275</v>
      </c>
      <c r="Z17" s="198"/>
      <c r="AA17" s="209" t="s">
        <v>129</v>
      </c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</row>
    <row r="18" spans="1:91" s="211" customFormat="1" ht="30" customHeight="1">
      <c r="A18" s="199">
        <v>13</v>
      </c>
      <c r="B18" s="189" t="s">
        <v>103</v>
      </c>
      <c r="C18" s="200" t="s">
        <v>34</v>
      </c>
      <c r="D18" s="191" t="s">
        <v>106</v>
      </c>
      <c r="E18" s="201" t="s">
        <v>93</v>
      </c>
      <c r="F18" s="202"/>
      <c r="G18" s="203"/>
      <c r="H18" s="194"/>
      <c r="I18" s="194">
        <v>10</v>
      </c>
      <c r="J18" s="204">
        <f t="shared" si="0"/>
        <v>0</v>
      </c>
      <c r="K18" s="205"/>
      <c r="L18" s="194"/>
      <c r="M18" s="194">
        <v>5</v>
      </c>
      <c r="N18" s="206"/>
      <c r="O18" s="194"/>
      <c r="P18" s="194">
        <v>5</v>
      </c>
      <c r="Q18" s="196">
        <f t="shared" si="1"/>
        <v>0</v>
      </c>
      <c r="R18" s="203"/>
      <c r="S18" s="194"/>
      <c r="T18" s="206"/>
      <c r="U18" s="207"/>
      <c r="V18" s="204">
        <f t="shared" si="2"/>
        <v>0</v>
      </c>
      <c r="W18" s="208">
        <f t="shared" si="3"/>
        <v>0</v>
      </c>
      <c r="X18" s="197">
        <f t="shared" si="4"/>
        <v>275</v>
      </c>
      <c r="Y18" s="197">
        <f t="shared" si="5"/>
        <v>275</v>
      </c>
      <c r="Z18" s="198"/>
      <c r="AA18" s="209" t="s">
        <v>129</v>
      </c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</row>
    <row r="19" spans="1:91" s="8" customFormat="1" ht="30" customHeight="1">
      <c r="A19" s="114">
        <v>14</v>
      </c>
      <c r="B19" s="38" t="s">
        <v>35</v>
      </c>
      <c r="C19" s="34" t="s">
        <v>36</v>
      </c>
      <c r="D19" s="36" t="s">
        <v>42</v>
      </c>
      <c r="E19" s="110" t="s">
        <v>46</v>
      </c>
      <c r="F19" s="141">
        <v>28</v>
      </c>
      <c r="G19" s="131">
        <v>13.16</v>
      </c>
      <c r="H19" s="78">
        <v>8</v>
      </c>
      <c r="I19" s="78">
        <v>10</v>
      </c>
      <c r="J19" s="79">
        <f t="shared" si="0"/>
        <v>21.16</v>
      </c>
      <c r="K19" s="127">
        <v>14.7</v>
      </c>
      <c r="L19" s="78">
        <v>0</v>
      </c>
      <c r="M19" s="78">
        <v>5</v>
      </c>
      <c r="N19" s="129">
        <v>14.9</v>
      </c>
      <c r="O19" s="78">
        <v>8</v>
      </c>
      <c r="P19" s="78">
        <v>5</v>
      </c>
      <c r="Q19" s="80">
        <f t="shared" si="1"/>
        <v>37.6</v>
      </c>
      <c r="R19" s="131">
        <v>14.21</v>
      </c>
      <c r="S19" s="78">
        <v>0</v>
      </c>
      <c r="T19" s="129">
        <v>14.53</v>
      </c>
      <c r="U19" s="81">
        <v>0</v>
      </c>
      <c r="V19" s="79">
        <f t="shared" si="2"/>
        <v>28.740000000000002</v>
      </c>
      <c r="W19" s="82">
        <f t="shared" si="3"/>
        <v>87.5</v>
      </c>
      <c r="X19" s="83">
        <f t="shared" si="4"/>
        <v>187.5</v>
      </c>
      <c r="Y19" s="83">
        <f t="shared" si="5"/>
        <v>215.5</v>
      </c>
      <c r="Z19" s="21"/>
      <c r="AA19" s="107"/>
      <c r="AB19" s="9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</row>
    <row r="20" spans="1:91" s="8" customFormat="1" ht="30" customHeight="1">
      <c r="A20" s="114">
        <v>15</v>
      </c>
      <c r="B20" s="38" t="s">
        <v>35</v>
      </c>
      <c r="C20" s="34" t="s">
        <v>36</v>
      </c>
      <c r="D20" s="36" t="s">
        <v>51</v>
      </c>
      <c r="E20" s="110" t="s">
        <v>52</v>
      </c>
      <c r="F20" s="141">
        <v>56</v>
      </c>
      <c r="G20" s="131">
        <v>16.52</v>
      </c>
      <c r="H20" s="78">
        <v>0</v>
      </c>
      <c r="I20" s="78">
        <v>0</v>
      </c>
      <c r="J20" s="79">
        <f t="shared" si="0"/>
        <v>16.52</v>
      </c>
      <c r="K20" s="127">
        <v>18.5</v>
      </c>
      <c r="L20" s="78">
        <v>4</v>
      </c>
      <c r="M20" s="78">
        <v>5</v>
      </c>
      <c r="N20" s="129">
        <v>19.2</v>
      </c>
      <c r="O20" s="78">
        <v>4</v>
      </c>
      <c r="P20" s="78">
        <v>5</v>
      </c>
      <c r="Q20" s="80">
        <f t="shared" si="1"/>
        <v>45.7</v>
      </c>
      <c r="R20" s="131">
        <v>12.92</v>
      </c>
      <c r="S20" s="78">
        <v>0</v>
      </c>
      <c r="T20" s="129">
        <v>13.51</v>
      </c>
      <c r="U20" s="81">
        <v>0</v>
      </c>
      <c r="V20" s="79">
        <f t="shared" si="2"/>
        <v>26.43</v>
      </c>
      <c r="W20" s="82">
        <f t="shared" si="3"/>
        <v>88.65</v>
      </c>
      <c r="X20" s="83">
        <f t="shared" si="4"/>
        <v>176.35</v>
      </c>
      <c r="Y20" s="83">
        <f t="shared" si="5"/>
        <v>232.35</v>
      </c>
      <c r="Z20" s="21">
        <v>1</v>
      </c>
      <c r="AA20" s="107"/>
      <c r="AB20" s="9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</row>
    <row r="21" spans="1:91" s="8" customFormat="1" ht="30" customHeight="1">
      <c r="A21" s="114">
        <v>16</v>
      </c>
      <c r="B21" s="38" t="s">
        <v>35</v>
      </c>
      <c r="C21" s="148" t="s">
        <v>53</v>
      </c>
      <c r="D21" s="149" t="s">
        <v>54</v>
      </c>
      <c r="E21" s="150" t="s">
        <v>55</v>
      </c>
      <c r="F21" s="151">
        <v>51</v>
      </c>
      <c r="G21" s="131">
        <v>13.88</v>
      </c>
      <c r="H21" s="78">
        <v>8</v>
      </c>
      <c r="I21" s="78">
        <v>10</v>
      </c>
      <c r="J21" s="79">
        <f t="shared" si="0"/>
        <v>21.880000000000003</v>
      </c>
      <c r="K21" s="127">
        <v>15.7</v>
      </c>
      <c r="L21" s="78">
        <v>0</v>
      </c>
      <c r="M21" s="78">
        <v>0</v>
      </c>
      <c r="N21" s="129">
        <v>15.1</v>
      </c>
      <c r="O21" s="78">
        <v>0</v>
      </c>
      <c r="P21" s="78">
        <v>0</v>
      </c>
      <c r="Q21" s="80">
        <f t="shared" si="1"/>
        <v>30.799999999999997</v>
      </c>
      <c r="R21" s="131">
        <v>14.47</v>
      </c>
      <c r="S21" s="78">
        <v>0</v>
      </c>
      <c r="T21" s="129">
        <v>14.83</v>
      </c>
      <c r="U21" s="81">
        <v>0</v>
      </c>
      <c r="V21" s="79">
        <f t="shared" si="2"/>
        <v>29.3</v>
      </c>
      <c r="W21" s="82">
        <f t="shared" si="3"/>
        <v>81.98</v>
      </c>
      <c r="X21" s="83">
        <f t="shared" si="4"/>
        <v>183.01999999999998</v>
      </c>
      <c r="Y21" s="83">
        <f t="shared" si="5"/>
        <v>234.01999999999998</v>
      </c>
      <c r="Z21" s="83">
        <v>2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</row>
    <row r="22" spans="1:91" s="8" customFormat="1" ht="30" customHeight="1">
      <c r="A22" s="114">
        <v>17</v>
      </c>
      <c r="B22" s="38" t="s">
        <v>78</v>
      </c>
      <c r="C22" s="34" t="s">
        <v>53</v>
      </c>
      <c r="D22" s="36" t="s">
        <v>83</v>
      </c>
      <c r="E22" s="110" t="s">
        <v>84</v>
      </c>
      <c r="F22" s="151">
        <v>52</v>
      </c>
      <c r="G22" s="131">
        <v>14.92</v>
      </c>
      <c r="H22" s="78">
        <v>2</v>
      </c>
      <c r="I22" s="78">
        <v>10</v>
      </c>
      <c r="J22" s="79">
        <f t="shared" si="0"/>
        <v>16.92</v>
      </c>
      <c r="K22" s="127">
        <v>15.1</v>
      </c>
      <c r="L22" s="78">
        <v>0</v>
      </c>
      <c r="M22" s="78">
        <v>5</v>
      </c>
      <c r="N22" s="129">
        <v>15</v>
      </c>
      <c r="O22" s="78">
        <v>0</v>
      </c>
      <c r="P22" s="78">
        <v>5</v>
      </c>
      <c r="Q22" s="80">
        <f t="shared" si="1"/>
        <v>30.1</v>
      </c>
      <c r="R22" s="131">
        <v>13.5</v>
      </c>
      <c r="S22" s="78">
        <v>0</v>
      </c>
      <c r="T22" s="129">
        <v>27.13</v>
      </c>
      <c r="U22" s="81">
        <v>1</v>
      </c>
      <c r="V22" s="79">
        <f t="shared" si="2"/>
        <v>41.629999999999995</v>
      </c>
      <c r="W22" s="82">
        <f t="shared" si="3"/>
        <v>88.65</v>
      </c>
      <c r="X22" s="83">
        <f t="shared" si="4"/>
        <v>186.35</v>
      </c>
      <c r="Y22" s="83">
        <f t="shared" si="5"/>
        <v>238.35</v>
      </c>
      <c r="Z22" s="21">
        <v>1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</row>
    <row r="23" spans="1:91" s="1" customFormat="1" ht="15">
      <c r="A23" s="153"/>
      <c r="B23" s="153"/>
      <c r="C23" s="2"/>
      <c r="D23" s="6"/>
      <c r="E23" s="16"/>
      <c r="F23" s="52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85"/>
      <c r="Z23" s="8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s="1" customFormat="1" ht="15.75">
      <c r="A24" s="153"/>
      <c r="B24" s="153"/>
      <c r="C24" s="2"/>
      <c r="D24" s="1" t="s">
        <v>15</v>
      </c>
      <c r="E24" s="16"/>
      <c r="F24" s="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4"/>
      <c r="Y24" s="85"/>
      <c r="Z24" s="8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s="1" customFormat="1" ht="15">
      <c r="A25" s="153"/>
      <c r="B25" s="153"/>
      <c r="C25" s="2"/>
      <c r="D25" s="1" t="s">
        <v>32</v>
      </c>
      <c r="E25" s="16"/>
      <c r="F25" s="52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85"/>
      <c r="Z25" s="85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s="1" customFormat="1" ht="15">
      <c r="A26" s="153"/>
      <c r="B26" s="153"/>
      <c r="C26" s="2"/>
      <c r="E26" s="16"/>
      <c r="F26" s="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4"/>
      <c r="Y26" s="85"/>
      <c r="Z26" s="85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s="1" customFormat="1" ht="15">
      <c r="A27" s="153"/>
      <c r="B27" s="153"/>
      <c r="C27" s="2"/>
      <c r="D27" s="6"/>
      <c r="E27" s="16"/>
      <c r="F27" s="52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85"/>
      <c r="Z27" s="85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s="1" customFormat="1" ht="15">
      <c r="A28" s="153"/>
      <c r="B28" s="153"/>
      <c r="C28" s="2"/>
      <c r="D28" s="6"/>
      <c r="E28" s="155"/>
      <c r="F28" s="52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4"/>
      <c r="Y28" s="85"/>
      <c r="Z28" s="85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s="1" customFormat="1" ht="15">
      <c r="A29" s="153"/>
      <c r="B29" s="153"/>
      <c r="C29" s="2"/>
      <c r="D29" s="6"/>
      <c r="E29" s="155"/>
      <c r="F29" s="52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85"/>
      <c r="Z29" s="8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s="1" customFormat="1" ht="15">
      <c r="A30" s="153"/>
      <c r="B30" s="153"/>
      <c r="C30" s="2"/>
      <c r="D30" s="6"/>
      <c r="E30" s="155"/>
      <c r="F30" s="52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85"/>
      <c r="Z30" s="8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s="1" customFormat="1" ht="12.75">
      <c r="A31" s="153"/>
      <c r="B31" s="153"/>
      <c r="C31" s="2"/>
      <c r="E31" s="153"/>
      <c r="F31" s="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4"/>
      <c r="Y31" s="85"/>
      <c r="Z31" s="85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s="1" customFormat="1" ht="12.75">
      <c r="A32" s="153"/>
      <c r="B32" s="153"/>
      <c r="C32" s="2"/>
      <c r="E32" s="153"/>
      <c r="F32" s="52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4"/>
      <c r="Y32" s="85"/>
      <c r="Z32" s="85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s="1" customFormat="1" ht="12.75">
      <c r="A33" s="153"/>
      <c r="B33" s="153"/>
      <c r="C33" s="2"/>
      <c r="E33" s="153"/>
      <c r="F33" s="52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4"/>
      <c r="Y33" s="85"/>
      <c r="Z33" s="8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s="1" customFormat="1" ht="12.75">
      <c r="A34" s="153"/>
      <c r="B34" s="153"/>
      <c r="C34" s="2"/>
      <c r="E34" s="153"/>
      <c r="F34" s="52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4"/>
      <c r="Y34" s="85"/>
      <c r="Z34" s="8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s="1" customFormat="1" ht="12.75">
      <c r="A35" s="153"/>
      <c r="B35" s="153"/>
      <c r="C35" s="2"/>
      <c r="E35" s="153"/>
      <c r="F35" s="52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4"/>
      <c r="Y35" s="85"/>
      <c r="Z35" s="85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s="1" customFormat="1" ht="12.75">
      <c r="A36" s="153"/>
      <c r="B36" s="153"/>
      <c r="C36" s="2"/>
      <c r="E36" s="153"/>
      <c r="F36" s="52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4"/>
      <c r="Y36" s="85"/>
      <c r="Z36" s="8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s="1" customFormat="1" ht="12.75">
      <c r="A37" s="153"/>
      <c r="B37" s="153"/>
      <c r="C37" s="2"/>
      <c r="E37" s="153"/>
      <c r="F37" s="52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4"/>
      <c r="Y37" s="85"/>
      <c r="Z37" s="8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s="1" customFormat="1" ht="12.75">
      <c r="A38" s="153"/>
      <c r="B38" s="153"/>
      <c r="C38" s="2"/>
      <c r="E38" s="153"/>
      <c r="F38" s="52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4"/>
      <c r="Y38" s="85"/>
      <c r="Z38" s="8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s="1" customFormat="1" ht="12.75">
      <c r="A39" s="153"/>
      <c r="B39" s="153"/>
      <c r="C39" s="2"/>
      <c r="E39" s="153"/>
      <c r="F39" s="52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4"/>
      <c r="Y39" s="85"/>
      <c r="Z39" s="8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s="1" customFormat="1" ht="12.75">
      <c r="A40" s="153"/>
      <c r="B40" s="153"/>
      <c r="C40" s="2"/>
      <c r="E40" s="153"/>
      <c r="F40" s="52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4"/>
      <c r="Y40" s="85"/>
      <c r="Z40" s="8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s="1" customFormat="1" ht="12.75">
      <c r="A41" s="153"/>
      <c r="B41" s="153"/>
      <c r="C41" s="2"/>
      <c r="E41" s="153"/>
      <c r="F41" s="52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4"/>
      <c r="Y41" s="85"/>
      <c r="Z41" s="8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s="1" customFormat="1" ht="12.75">
      <c r="A42" s="153"/>
      <c r="B42" s="153"/>
      <c r="C42" s="2"/>
      <c r="E42" s="153"/>
      <c r="F42" s="52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4"/>
      <c r="Y42" s="85"/>
      <c r="Z42" s="8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s="1" customFormat="1" ht="12.75">
      <c r="A43" s="153"/>
      <c r="B43" s="153"/>
      <c r="C43" s="2"/>
      <c r="E43" s="153"/>
      <c r="F43" s="52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4"/>
      <c r="Y43" s="85"/>
      <c r="Z43" s="85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s="1" customFormat="1" ht="12.75">
      <c r="A44" s="153"/>
      <c r="B44" s="153"/>
      <c r="C44" s="2"/>
      <c r="E44" s="153"/>
      <c r="F44" s="5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4"/>
      <c r="Y44" s="85"/>
      <c r="Z44" s="85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s="1" customFormat="1" ht="12.75">
      <c r="A45" s="153"/>
      <c r="B45" s="153"/>
      <c r="C45" s="2"/>
      <c r="E45" s="153"/>
      <c r="F45" s="52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4"/>
      <c r="Y45" s="85"/>
      <c r="Z45" s="8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s="1" customFormat="1" ht="12.75">
      <c r="A46" s="153"/>
      <c r="B46" s="153"/>
      <c r="C46" s="2"/>
      <c r="E46" s="153"/>
      <c r="F46" s="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4"/>
      <c r="Y46" s="85"/>
      <c r="Z46" s="85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s="1" customFormat="1" ht="12.75">
      <c r="A47" s="153"/>
      <c r="B47" s="153"/>
      <c r="C47" s="2"/>
      <c r="E47" s="153"/>
      <c r="F47" s="52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4"/>
      <c r="Y47" s="85"/>
      <c r="Z47" s="85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s="1" customFormat="1" ht="12.75">
      <c r="A48" s="153"/>
      <c r="B48" s="153"/>
      <c r="C48" s="2"/>
      <c r="E48" s="153"/>
      <c r="F48" s="52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4"/>
      <c r="Y48" s="85"/>
      <c r="Z48" s="85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s="1" customFormat="1" ht="12.75">
      <c r="A49" s="153"/>
      <c r="B49" s="153"/>
      <c r="C49" s="2"/>
      <c r="E49" s="153"/>
      <c r="F49" s="52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4"/>
      <c r="Y49" s="85"/>
      <c r="Z49" s="8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s="1" customFormat="1" ht="12.75">
      <c r="A50" s="153"/>
      <c r="B50" s="153"/>
      <c r="C50" s="2"/>
      <c r="E50" s="153"/>
      <c r="F50" s="52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4"/>
      <c r="Y50" s="85"/>
      <c r="Z50" s="8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s="1" customFormat="1" ht="12.75">
      <c r="A51" s="153"/>
      <c r="B51" s="153"/>
      <c r="C51" s="2"/>
      <c r="E51" s="153"/>
      <c r="F51" s="52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4"/>
      <c r="Y51" s="85"/>
      <c r="Z51" s="85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s="1" customFormat="1" ht="12.75">
      <c r="A52" s="153"/>
      <c r="B52" s="153"/>
      <c r="C52" s="2"/>
      <c r="E52" s="153"/>
      <c r="F52" s="52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4"/>
      <c r="Y52" s="85"/>
      <c r="Z52" s="85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s="1" customFormat="1" ht="12.75">
      <c r="A53" s="153"/>
      <c r="B53" s="153"/>
      <c r="C53" s="2"/>
      <c r="E53" s="153"/>
      <c r="F53" s="52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4"/>
      <c r="Y53" s="85"/>
      <c r="Z53" s="85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s="1" customFormat="1" ht="12.75">
      <c r="A54" s="153"/>
      <c r="B54" s="153"/>
      <c r="C54" s="2"/>
      <c r="E54" s="153"/>
      <c r="F54" s="52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4"/>
      <c r="Y54" s="85"/>
      <c r="Z54" s="85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s="1" customFormat="1" ht="12.75">
      <c r="A55" s="153"/>
      <c r="B55" s="153"/>
      <c r="C55" s="2"/>
      <c r="E55" s="153"/>
      <c r="F55" s="52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4"/>
      <c r="Y55" s="85"/>
      <c r="Z55" s="85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s="1" customFormat="1" ht="12.75">
      <c r="A56" s="153"/>
      <c r="B56" s="153"/>
      <c r="C56" s="2"/>
      <c r="E56" s="153"/>
      <c r="F56" s="52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4"/>
      <c r="Y56" s="85"/>
      <c r="Z56" s="85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s="1" customFormat="1" ht="12.75">
      <c r="A57" s="153"/>
      <c r="B57" s="153"/>
      <c r="C57" s="2"/>
      <c r="E57" s="153"/>
      <c r="F57" s="52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4"/>
      <c r="Y57" s="85"/>
      <c r="Z57" s="85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s="1" customFormat="1" ht="12.75">
      <c r="A58" s="153"/>
      <c r="B58" s="153"/>
      <c r="C58" s="2"/>
      <c r="E58" s="153"/>
      <c r="F58" s="52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4"/>
      <c r="Y58" s="85"/>
      <c r="Z58" s="85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s="1" customFormat="1" ht="12.75">
      <c r="A59" s="153"/>
      <c r="B59" s="153"/>
      <c r="C59" s="2"/>
      <c r="E59" s="153"/>
      <c r="F59" s="52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4"/>
      <c r="Y59" s="85"/>
      <c r="Z59" s="85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s="1" customFormat="1" ht="12.75">
      <c r="A60" s="153"/>
      <c r="B60" s="153"/>
      <c r="C60" s="2"/>
      <c r="E60" s="153"/>
      <c r="F60" s="52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4"/>
      <c r="Y60" s="85"/>
      <c r="Z60" s="85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s="1" customFormat="1" ht="12.75">
      <c r="A61" s="153"/>
      <c r="B61" s="153"/>
      <c r="C61" s="2"/>
      <c r="E61" s="153"/>
      <c r="F61" s="52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4"/>
      <c r="Y61" s="85"/>
      <c r="Z61" s="85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s="1" customFormat="1" ht="12.75">
      <c r="A62" s="153"/>
      <c r="B62" s="153"/>
      <c r="C62" s="2"/>
      <c r="E62" s="153"/>
      <c r="F62" s="52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4"/>
      <c r="Y62" s="85"/>
      <c r="Z62" s="85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s="1" customFormat="1" ht="12.75">
      <c r="A63" s="153"/>
      <c r="B63" s="153"/>
      <c r="C63" s="2"/>
      <c r="E63" s="153"/>
      <c r="F63" s="52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4"/>
      <c r="Y63" s="85"/>
      <c r="Z63" s="85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s="1" customFormat="1" ht="12.75">
      <c r="A64" s="153"/>
      <c r="B64" s="153"/>
      <c r="C64" s="2"/>
      <c r="E64" s="153"/>
      <c r="F64" s="52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4"/>
      <c r="Y64" s="85"/>
      <c r="Z64" s="85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s="1" customFormat="1" ht="12.75">
      <c r="A65" s="153"/>
      <c r="B65" s="153"/>
      <c r="C65" s="2"/>
      <c r="E65" s="153"/>
      <c r="F65" s="52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4"/>
      <c r="Y65" s="85"/>
      <c r="Z65" s="85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s="1" customFormat="1" ht="12.75">
      <c r="A66" s="153"/>
      <c r="B66" s="153"/>
      <c r="C66" s="2"/>
      <c r="E66" s="153"/>
      <c r="F66" s="52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4"/>
      <c r="Y66" s="85"/>
      <c r="Z66" s="85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s="1" customFormat="1" ht="12.75">
      <c r="A67" s="153"/>
      <c r="B67" s="153"/>
      <c r="C67" s="2"/>
      <c r="E67" s="153"/>
      <c r="F67" s="52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4"/>
      <c r="Y67" s="85"/>
      <c r="Z67" s="85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s="1" customFormat="1" ht="12.75">
      <c r="A68" s="153"/>
      <c r="B68" s="153"/>
      <c r="C68" s="2"/>
      <c r="E68" s="153"/>
      <c r="F68" s="52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4"/>
      <c r="Y68" s="85"/>
      <c r="Z68" s="85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s="1" customFormat="1" ht="12.75">
      <c r="A69" s="153"/>
      <c r="B69" s="153"/>
      <c r="C69" s="2"/>
      <c r="E69" s="153"/>
      <c r="F69" s="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4"/>
      <c r="Y69" s="85"/>
      <c r="Z69" s="85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s="1" customFormat="1" ht="12.75">
      <c r="A70" s="153"/>
      <c r="B70" s="153"/>
      <c r="C70" s="2"/>
      <c r="E70" s="153"/>
      <c r="F70" s="52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4"/>
      <c r="Y70" s="85"/>
      <c r="Z70" s="85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s="1" customFormat="1" ht="12.75">
      <c r="A71" s="153"/>
      <c r="B71" s="153"/>
      <c r="C71" s="2"/>
      <c r="E71" s="153"/>
      <c r="F71" s="52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4"/>
      <c r="Y71" s="85"/>
      <c r="Z71" s="85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s="1" customFormat="1" ht="12.75">
      <c r="A72" s="153"/>
      <c r="B72" s="153"/>
      <c r="C72" s="2"/>
      <c r="E72" s="153"/>
      <c r="F72" s="52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4"/>
      <c r="Y72" s="85"/>
      <c r="Z72" s="85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s="1" customFormat="1" ht="12.75">
      <c r="A73" s="153"/>
      <c r="B73" s="153"/>
      <c r="C73" s="2"/>
      <c r="E73" s="153"/>
      <c r="F73" s="52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85"/>
      <c r="Z73" s="85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s="1" customFormat="1" ht="12.75">
      <c r="A74" s="153"/>
      <c r="B74" s="153"/>
      <c r="C74" s="2"/>
      <c r="E74" s="153"/>
      <c r="F74" s="52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4"/>
      <c r="Y74" s="85"/>
      <c r="Z74" s="85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s="1" customFormat="1" ht="12.75">
      <c r="A75" s="153"/>
      <c r="B75" s="153"/>
      <c r="C75" s="2"/>
      <c r="E75" s="153"/>
      <c r="F75" s="52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4"/>
      <c r="Y75" s="85"/>
      <c r="Z75" s="85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s="1" customFormat="1" ht="12.75">
      <c r="A76" s="153"/>
      <c r="B76" s="153"/>
      <c r="C76" s="2"/>
      <c r="E76" s="153"/>
      <c r="F76" s="52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4"/>
      <c r="Y76" s="85"/>
      <c r="Z76" s="85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s="1" customFormat="1" ht="12.75">
      <c r="A77" s="153"/>
      <c r="B77" s="153"/>
      <c r="C77" s="2"/>
      <c r="E77" s="153"/>
      <c r="F77" s="52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4"/>
      <c r="Y77" s="85"/>
      <c r="Z77" s="85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</sheetData>
  <sheetProtection/>
  <autoFilter ref="B4:CM22"/>
  <mergeCells count="5">
    <mergeCell ref="W2:Z2"/>
    <mergeCell ref="A1:Z1"/>
    <mergeCell ref="G2:J2"/>
    <mergeCell ref="K2:Q2"/>
    <mergeCell ref="R2:V2"/>
  </mergeCells>
  <printOptions/>
  <pageMargins left="0.7086614173228347" right="0.2362204724409449" top="0.6299212598425197" bottom="0.7874015748031497" header="0.2362204724409449" footer="0.35433070866141736"/>
  <pageSetup fitToHeight="4" fitToWidth="1" orientation="landscape" paperSize="9" scale="65" r:id="rId3"/>
  <headerFooter alignWithMargins="0">
    <oddHeader>&amp;L&amp;22Krähenbachpokal 2017 - HSV Backnang</oddHeader>
    <oddFooter>&amp;L&amp;F&amp;CSeite &amp;P von &amp;N
Erstellt von H.Has&amp;R&amp;D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J60"/>
  <sheetViews>
    <sheetView workbookViewId="0" topLeftCell="A4">
      <selection activeCell="A16" sqref="A16:IV16"/>
    </sheetView>
  </sheetViews>
  <sheetFormatPr defaultColWidth="11.421875" defaultRowHeight="12.75"/>
  <cols>
    <col min="1" max="1" width="5.140625" style="0" customWidth="1"/>
    <col min="2" max="2" width="23.57421875" style="11" customWidth="1"/>
    <col min="3" max="3" width="6.00390625" style="2" customWidth="1"/>
    <col min="4" max="4" width="21.8515625" style="0" customWidth="1"/>
    <col min="5" max="5" width="17.8515625" style="15" customWidth="1"/>
    <col min="6" max="6" width="5.28125" style="52" bestFit="1" customWidth="1"/>
    <col min="7" max="7" width="7.7109375" style="7" customWidth="1"/>
    <col min="8" max="8" width="4.140625" style="7" bestFit="1" customWidth="1"/>
    <col min="9" max="9" width="7.7109375" style="0" customWidth="1"/>
    <col min="10" max="10" width="7.7109375" style="7" customWidth="1"/>
    <col min="11" max="11" width="5.57421875" style="7" customWidth="1"/>
    <col min="12" max="12" width="7.7109375" style="7" customWidth="1"/>
    <col min="13" max="13" width="4.140625" style="7" bestFit="1" customWidth="1"/>
    <col min="14" max="14" width="7.7109375" style="0" customWidth="1"/>
    <col min="15" max="15" width="7.7109375" style="7" customWidth="1"/>
    <col min="16" max="16" width="4.140625" style="7" bestFit="1" customWidth="1"/>
    <col min="17" max="17" width="7.7109375" style="7" customWidth="1"/>
    <col min="18" max="18" width="6.7109375" style="7" customWidth="1"/>
    <col min="19" max="20" width="7.7109375" style="0" customWidth="1"/>
    <col min="21" max="21" width="6.28125" style="5" customWidth="1"/>
    <col min="22" max="22" width="8.421875" style="17" customWidth="1"/>
    <col min="23" max="23" width="3.57421875" style="2" customWidth="1"/>
    <col min="24" max="88" width="11.421875" style="3" customWidth="1"/>
  </cols>
  <sheetData>
    <row r="1" spans="1:88" s="1" customFormat="1" ht="33.75" customHeight="1" thickBot="1">
      <c r="A1" s="241" t="s">
        <v>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1" customFormat="1" ht="12.75">
      <c r="A2" s="86"/>
      <c r="B2" s="54"/>
      <c r="C2" s="55" t="s">
        <v>19</v>
      </c>
      <c r="D2" s="55"/>
      <c r="E2" s="100"/>
      <c r="F2" s="57"/>
      <c r="G2" s="244" t="s">
        <v>0</v>
      </c>
      <c r="H2" s="235"/>
      <c r="I2" s="245"/>
      <c r="J2" s="236" t="s">
        <v>1</v>
      </c>
      <c r="K2" s="237"/>
      <c r="L2" s="237"/>
      <c r="M2" s="237"/>
      <c r="N2" s="246"/>
      <c r="O2" s="239" t="s">
        <v>2</v>
      </c>
      <c r="P2" s="240"/>
      <c r="Q2" s="240"/>
      <c r="R2" s="240"/>
      <c r="S2" s="240"/>
      <c r="T2" s="228" t="s">
        <v>3</v>
      </c>
      <c r="U2" s="247"/>
      <c r="V2" s="248"/>
      <c r="W2" s="249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1" customFormat="1" ht="13.5" thickBot="1">
      <c r="A3" s="113"/>
      <c r="B3" s="22">
        <f>COUNTA(C5:C17)</f>
        <v>11</v>
      </c>
      <c r="C3" s="23"/>
      <c r="D3" s="24"/>
      <c r="E3" s="25"/>
      <c r="F3" s="49"/>
      <c r="G3" s="26"/>
      <c r="H3" s="27"/>
      <c r="I3" s="28"/>
      <c r="J3" s="26"/>
      <c r="K3" s="27"/>
      <c r="L3" s="27"/>
      <c r="M3" s="29"/>
      <c r="N3" s="28"/>
      <c r="O3" s="30"/>
      <c r="P3" s="27"/>
      <c r="Q3" s="27"/>
      <c r="R3" s="29"/>
      <c r="S3" s="31"/>
      <c r="T3" s="18"/>
      <c r="U3" s="19"/>
      <c r="V3" s="19"/>
      <c r="W3" s="2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48" customFormat="1" ht="87.75" customHeight="1" thickBot="1">
      <c r="A4" s="124" t="s">
        <v>13</v>
      </c>
      <c r="B4" s="42" t="s">
        <v>17</v>
      </c>
      <c r="C4" s="43" t="s">
        <v>14</v>
      </c>
      <c r="D4" s="44" t="s">
        <v>4</v>
      </c>
      <c r="E4" s="45" t="s">
        <v>5</v>
      </c>
      <c r="F4" s="50" t="s">
        <v>12</v>
      </c>
      <c r="G4" s="126" t="s">
        <v>27</v>
      </c>
      <c r="H4" s="115" t="s">
        <v>7</v>
      </c>
      <c r="I4" s="116" t="s">
        <v>9</v>
      </c>
      <c r="J4" s="126" t="s">
        <v>6</v>
      </c>
      <c r="K4" s="115" t="s">
        <v>7</v>
      </c>
      <c r="L4" s="128" t="s">
        <v>8</v>
      </c>
      <c r="M4" s="117" t="s">
        <v>7</v>
      </c>
      <c r="N4" s="116" t="s">
        <v>9</v>
      </c>
      <c r="O4" s="130" t="s">
        <v>6</v>
      </c>
      <c r="P4" s="115" t="s">
        <v>7</v>
      </c>
      <c r="Q4" s="128" t="s">
        <v>8</v>
      </c>
      <c r="R4" s="117" t="s">
        <v>7</v>
      </c>
      <c r="S4" s="118" t="s">
        <v>9</v>
      </c>
      <c r="T4" s="119" t="s">
        <v>22</v>
      </c>
      <c r="U4" s="120" t="s">
        <v>23</v>
      </c>
      <c r="V4" s="121" t="s">
        <v>10</v>
      </c>
      <c r="W4" s="46" t="s">
        <v>11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</row>
    <row r="5" spans="1:88" s="8" customFormat="1" ht="14.25" customHeight="1" thickBot="1">
      <c r="A5" s="125"/>
      <c r="B5" s="32"/>
      <c r="C5" s="10"/>
      <c r="D5" s="36"/>
      <c r="E5" s="12"/>
      <c r="F5" s="51"/>
      <c r="G5" s="156"/>
      <c r="H5" s="152"/>
      <c r="I5" s="80">
        <f>SUM(G5:H5)</f>
        <v>0</v>
      </c>
      <c r="J5" s="127"/>
      <c r="K5" s="78"/>
      <c r="L5" s="129"/>
      <c r="M5" s="78"/>
      <c r="N5" s="80">
        <f>SUM(J5:M5)</f>
        <v>0</v>
      </c>
      <c r="O5" s="131"/>
      <c r="P5" s="78"/>
      <c r="Q5" s="129"/>
      <c r="R5" s="81"/>
      <c r="S5" s="79">
        <f>SUM(O5:R5)</f>
        <v>0</v>
      </c>
      <c r="T5" s="122">
        <f>SUM(I5+N5+S5)</f>
        <v>0</v>
      </c>
      <c r="U5" s="123">
        <f>280-T5</f>
        <v>280</v>
      </c>
      <c r="V5" s="123">
        <f>U5+F5</f>
        <v>280</v>
      </c>
      <c r="W5" s="3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88" s="8" customFormat="1" ht="30" customHeight="1" thickBot="1">
      <c r="A6" s="125">
        <v>20</v>
      </c>
      <c r="B6" s="32" t="s">
        <v>62</v>
      </c>
      <c r="C6" s="10" t="s">
        <v>68</v>
      </c>
      <c r="D6" s="36" t="s">
        <v>76</v>
      </c>
      <c r="E6" s="12" t="s">
        <v>77</v>
      </c>
      <c r="F6" s="51">
        <v>50</v>
      </c>
      <c r="G6" s="156">
        <v>13.76</v>
      </c>
      <c r="H6" s="152">
        <v>2</v>
      </c>
      <c r="I6" s="80">
        <f aca="true" t="shared" si="0" ref="I6:I16">SUM(G6:H6)</f>
        <v>15.76</v>
      </c>
      <c r="J6" s="127">
        <v>18.1</v>
      </c>
      <c r="K6" s="78">
        <v>0</v>
      </c>
      <c r="L6" s="129">
        <v>17.6</v>
      </c>
      <c r="M6" s="78">
        <v>0</v>
      </c>
      <c r="N6" s="80">
        <f aca="true" t="shared" si="1" ref="N6:N16">SUM(J6:M6)</f>
        <v>35.7</v>
      </c>
      <c r="O6" s="131">
        <v>13.14</v>
      </c>
      <c r="P6" s="78">
        <v>0</v>
      </c>
      <c r="Q6" s="129">
        <v>13.44</v>
      </c>
      <c r="R6" s="81">
        <v>0</v>
      </c>
      <c r="S6" s="79">
        <f aca="true" t="shared" si="2" ref="S6:S16">SUM(O6:R6)</f>
        <v>26.58</v>
      </c>
      <c r="T6" s="122">
        <f aca="true" t="shared" si="3" ref="T6:T16">SUM(I6+N6+S6)</f>
        <v>78.03999999999999</v>
      </c>
      <c r="U6" s="123">
        <f aca="true" t="shared" si="4" ref="U6:U16">280-T6</f>
        <v>201.96</v>
      </c>
      <c r="V6" s="123">
        <f aca="true" t="shared" si="5" ref="V6:V16">U6+F6</f>
        <v>251.96</v>
      </c>
      <c r="W6" s="33">
        <v>1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8" customFormat="1" ht="30" customHeight="1" thickBot="1">
      <c r="A7" s="125">
        <v>21</v>
      </c>
      <c r="B7" s="32" t="s">
        <v>89</v>
      </c>
      <c r="C7" s="10" t="s">
        <v>48</v>
      </c>
      <c r="D7" s="36" t="s">
        <v>90</v>
      </c>
      <c r="E7" s="12" t="s">
        <v>91</v>
      </c>
      <c r="F7" s="51">
        <v>40</v>
      </c>
      <c r="G7" s="156">
        <v>12.23</v>
      </c>
      <c r="H7" s="152">
        <v>4</v>
      </c>
      <c r="I7" s="80">
        <f t="shared" si="0"/>
        <v>16.23</v>
      </c>
      <c r="J7" s="127">
        <v>26.1</v>
      </c>
      <c r="K7" s="78">
        <v>0</v>
      </c>
      <c r="L7" s="129">
        <v>27.3</v>
      </c>
      <c r="M7" s="78">
        <v>4</v>
      </c>
      <c r="N7" s="80">
        <f t="shared" si="1"/>
        <v>57.400000000000006</v>
      </c>
      <c r="O7" s="131">
        <v>15.4</v>
      </c>
      <c r="P7" s="78">
        <v>0</v>
      </c>
      <c r="Q7" s="129">
        <v>26.05</v>
      </c>
      <c r="R7" s="81">
        <v>0</v>
      </c>
      <c r="S7" s="79">
        <f t="shared" si="2"/>
        <v>41.45</v>
      </c>
      <c r="T7" s="122">
        <f t="shared" si="3"/>
        <v>115.08000000000001</v>
      </c>
      <c r="U7" s="123">
        <f t="shared" si="4"/>
        <v>164.92</v>
      </c>
      <c r="V7" s="123">
        <f t="shared" si="5"/>
        <v>204.92</v>
      </c>
      <c r="W7" s="33">
        <v>2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8" customFormat="1" ht="30" customHeight="1" thickBot="1">
      <c r="A8" s="125">
        <v>22</v>
      </c>
      <c r="B8" s="32" t="s">
        <v>121</v>
      </c>
      <c r="C8" s="10" t="s">
        <v>48</v>
      </c>
      <c r="D8" s="36" t="s">
        <v>122</v>
      </c>
      <c r="E8" s="12" t="s">
        <v>123</v>
      </c>
      <c r="F8" s="51">
        <v>48</v>
      </c>
      <c r="G8" s="156">
        <v>12.08</v>
      </c>
      <c r="H8" s="152">
        <v>0</v>
      </c>
      <c r="I8" s="80">
        <f t="shared" si="0"/>
        <v>12.08</v>
      </c>
      <c r="J8" s="127">
        <v>17</v>
      </c>
      <c r="K8" s="78">
        <v>0</v>
      </c>
      <c r="L8" s="129">
        <v>16.3</v>
      </c>
      <c r="M8" s="78">
        <v>0</v>
      </c>
      <c r="N8" s="80">
        <f t="shared" si="1"/>
        <v>33.3</v>
      </c>
      <c r="O8" s="131">
        <v>14.25</v>
      </c>
      <c r="P8" s="78">
        <v>0</v>
      </c>
      <c r="Q8" s="129">
        <v>15.29</v>
      </c>
      <c r="R8" s="81">
        <v>0</v>
      </c>
      <c r="S8" s="79">
        <f t="shared" si="2"/>
        <v>29.54</v>
      </c>
      <c r="T8" s="122">
        <f t="shared" si="3"/>
        <v>74.91999999999999</v>
      </c>
      <c r="U8" s="123">
        <f t="shared" si="4"/>
        <v>205.08</v>
      </c>
      <c r="V8" s="123">
        <f t="shared" si="5"/>
        <v>253.08</v>
      </c>
      <c r="W8" s="33">
        <v>1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8" customFormat="1" ht="30" customHeight="1" thickBot="1">
      <c r="A9" s="125">
        <v>23</v>
      </c>
      <c r="B9" s="32" t="s">
        <v>89</v>
      </c>
      <c r="C9" s="10" t="s">
        <v>71</v>
      </c>
      <c r="D9" s="36" t="s">
        <v>92</v>
      </c>
      <c r="E9" s="12" t="s">
        <v>93</v>
      </c>
      <c r="F9" s="51">
        <v>56</v>
      </c>
      <c r="G9" s="156">
        <v>12.28</v>
      </c>
      <c r="H9" s="152">
        <v>2</v>
      </c>
      <c r="I9" s="80">
        <f t="shared" si="0"/>
        <v>14.28</v>
      </c>
      <c r="J9" s="127">
        <v>18.7</v>
      </c>
      <c r="K9" s="78">
        <v>4</v>
      </c>
      <c r="L9" s="129">
        <v>17.1</v>
      </c>
      <c r="M9" s="78">
        <v>0</v>
      </c>
      <c r="N9" s="80">
        <f t="shared" si="1"/>
        <v>39.8</v>
      </c>
      <c r="O9" s="131">
        <v>12.81</v>
      </c>
      <c r="P9" s="78">
        <v>0</v>
      </c>
      <c r="Q9" s="129">
        <v>13.4</v>
      </c>
      <c r="R9" s="81">
        <v>0</v>
      </c>
      <c r="S9" s="79">
        <f t="shared" si="2"/>
        <v>26.21</v>
      </c>
      <c r="T9" s="122">
        <f t="shared" si="3"/>
        <v>80.28999999999999</v>
      </c>
      <c r="U9" s="123">
        <f t="shared" si="4"/>
        <v>199.71</v>
      </c>
      <c r="V9" s="123">
        <f t="shared" si="5"/>
        <v>255.71</v>
      </c>
      <c r="W9" s="33">
        <v>1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8" customFormat="1" ht="30" customHeight="1" thickBot="1">
      <c r="A10" s="125">
        <v>24</v>
      </c>
      <c r="B10" s="32" t="s">
        <v>111</v>
      </c>
      <c r="C10" s="10" t="s">
        <v>59</v>
      </c>
      <c r="D10" s="36" t="s">
        <v>116</v>
      </c>
      <c r="E10" s="12" t="s">
        <v>117</v>
      </c>
      <c r="F10" s="142">
        <v>52</v>
      </c>
      <c r="G10" s="156">
        <v>13.52</v>
      </c>
      <c r="H10" s="78">
        <v>2</v>
      </c>
      <c r="I10" s="80">
        <f t="shared" si="0"/>
        <v>15.52</v>
      </c>
      <c r="J10" s="127">
        <v>17.9</v>
      </c>
      <c r="K10" s="161">
        <v>8</v>
      </c>
      <c r="L10" s="129">
        <v>17.6</v>
      </c>
      <c r="M10" s="161">
        <v>4</v>
      </c>
      <c r="N10" s="80">
        <f t="shared" si="1"/>
        <v>47.5</v>
      </c>
      <c r="O10" s="163">
        <v>13.45</v>
      </c>
      <c r="P10" s="161">
        <v>0</v>
      </c>
      <c r="Q10" s="162">
        <v>13.69</v>
      </c>
      <c r="R10" s="164">
        <v>0</v>
      </c>
      <c r="S10" s="79">
        <f t="shared" si="2"/>
        <v>27.14</v>
      </c>
      <c r="T10" s="122">
        <f t="shared" si="3"/>
        <v>90.16</v>
      </c>
      <c r="U10" s="123">
        <f t="shared" si="4"/>
        <v>189.84</v>
      </c>
      <c r="V10" s="123">
        <f t="shared" si="5"/>
        <v>241.84</v>
      </c>
      <c r="W10" s="33">
        <v>1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8" customFormat="1" ht="30" customHeight="1" thickBot="1">
      <c r="A11" s="125">
        <v>25</v>
      </c>
      <c r="B11" s="32" t="s">
        <v>111</v>
      </c>
      <c r="C11" s="10" t="s">
        <v>118</v>
      </c>
      <c r="D11" s="36" t="s">
        <v>119</v>
      </c>
      <c r="E11" s="12" t="s">
        <v>120</v>
      </c>
      <c r="F11" s="142">
        <v>56</v>
      </c>
      <c r="G11" s="156">
        <v>18.11</v>
      </c>
      <c r="H11" s="78">
        <v>6</v>
      </c>
      <c r="I11" s="80">
        <f t="shared" si="0"/>
        <v>24.11</v>
      </c>
      <c r="J11" s="127">
        <v>17.9</v>
      </c>
      <c r="K11" s="161">
        <v>0</v>
      </c>
      <c r="L11" s="129">
        <v>17.1</v>
      </c>
      <c r="M11" s="161">
        <v>0</v>
      </c>
      <c r="N11" s="80">
        <f t="shared" si="1"/>
        <v>35</v>
      </c>
      <c r="O11" s="163">
        <v>11.53</v>
      </c>
      <c r="P11" s="161">
        <v>0</v>
      </c>
      <c r="Q11" s="162">
        <v>10.38</v>
      </c>
      <c r="R11" s="164">
        <v>0</v>
      </c>
      <c r="S11" s="79">
        <f t="shared" si="2"/>
        <v>21.91</v>
      </c>
      <c r="T11" s="122">
        <f t="shared" si="3"/>
        <v>81.02</v>
      </c>
      <c r="U11" s="123">
        <f t="shared" si="4"/>
        <v>198.98000000000002</v>
      </c>
      <c r="V11" s="123">
        <f t="shared" si="5"/>
        <v>254.98000000000002</v>
      </c>
      <c r="W11" s="33">
        <v>1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8" customFormat="1" ht="30" customHeight="1" thickBot="1">
      <c r="A12" s="125">
        <v>26</v>
      </c>
      <c r="B12" s="32" t="s">
        <v>35</v>
      </c>
      <c r="C12" s="10" t="s">
        <v>34</v>
      </c>
      <c r="D12" s="36" t="s">
        <v>41</v>
      </c>
      <c r="E12" s="12" t="s">
        <v>38</v>
      </c>
      <c r="F12" s="51">
        <v>49</v>
      </c>
      <c r="G12" s="156">
        <v>14.9</v>
      </c>
      <c r="H12" s="152">
        <v>4</v>
      </c>
      <c r="I12" s="80">
        <f t="shared" si="0"/>
        <v>18.9</v>
      </c>
      <c r="J12" s="127">
        <v>18.1</v>
      </c>
      <c r="K12" s="78">
        <v>0</v>
      </c>
      <c r="L12" s="129">
        <v>18</v>
      </c>
      <c r="M12" s="78">
        <v>0</v>
      </c>
      <c r="N12" s="80">
        <f t="shared" si="1"/>
        <v>36.1</v>
      </c>
      <c r="O12" s="131">
        <v>14.92</v>
      </c>
      <c r="P12" s="78">
        <v>0</v>
      </c>
      <c r="Q12" s="129">
        <v>15.09</v>
      </c>
      <c r="R12" s="81">
        <v>0</v>
      </c>
      <c r="S12" s="79">
        <f t="shared" si="2"/>
        <v>30.009999999999998</v>
      </c>
      <c r="T12" s="122">
        <f t="shared" si="3"/>
        <v>85.00999999999999</v>
      </c>
      <c r="U12" s="123">
        <f t="shared" si="4"/>
        <v>194.99</v>
      </c>
      <c r="V12" s="123">
        <f t="shared" si="5"/>
        <v>243.99</v>
      </c>
      <c r="W12" s="33">
        <v>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8" customFormat="1" ht="30" customHeight="1" thickBot="1">
      <c r="A13" s="125">
        <v>27</v>
      </c>
      <c r="B13" s="32" t="s">
        <v>89</v>
      </c>
      <c r="C13" s="10" t="s">
        <v>34</v>
      </c>
      <c r="D13" s="36" t="s">
        <v>94</v>
      </c>
      <c r="E13" s="12" t="s">
        <v>95</v>
      </c>
      <c r="F13" s="142">
        <v>50</v>
      </c>
      <c r="G13" s="156">
        <v>17.94</v>
      </c>
      <c r="H13" s="78">
        <v>6</v>
      </c>
      <c r="I13" s="80">
        <f t="shared" si="0"/>
        <v>23.94</v>
      </c>
      <c r="J13" s="127">
        <v>23.2</v>
      </c>
      <c r="K13" s="161">
        <v>8</v>
      </c>
      <c r="L13" s="129">
        <v>21</v>
      </c>
      <c r="M13" s="161">
        <v>0</v>
      </c>
      <c r="N13" s="80">
        <f t="shared" si="1"/>
        <v>52.2</v>
      </c>
      <c r="O13" s="163">
        <v>17.3</v>
      </c>
      <c r="P13" s="161">
        <v>4</v>
      </c>
      <c r="Q13" s="162">
        <v>16.02</v>
      </c>
      <c r="R13" s="164">
        <v>0</v>
      </c>
      <c r="S13" s="79">
        <f t="shared" si="2"/>
        <v>37.32</v>
      </c>
      <c r="T13" s="122">
        <f t="shared" si="3"/>
        <v>113.46000000000001</v>
      </c>
      <c r="U13" s="123">
        <f t="shared" si="4"/>
        <v>166.54</v>
      </c>
      <c r="V13" s="123">
        <f t="shared" si="5"/>
        <v>216.54</v>
      </c>
      <c r="W13" s="33">
        <v>4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8" customFormat="1" ht="30" customHeight="1" thickBot="1">
      <c r="A14" s="125">
        <v>28</v>
      </c>
      <c r="B14" s="32" t="s">
        <v>121</v>
      </c>
      <c r="C14" s="10" t="s">
        <v>34</v>
      </c>
      <c r="D14" s="36" t="s">
        <v>124</v>
      </c>
      <c r="E14" s="12" t="s">
        <v>125</v>
      </c>
      <c r="F14" s="51">
        <v>56</v>
      </c>
      <c r="G14" s="156">
        <v>14.25</v>
      </c>
      <c r="H14" s="152">
        <v>4</v>
      </c>
      <c r="I14" s="80">
        <f t="shared" si="0"/>
        <v>18.25</v>
      </c>
      <c r="J14" s="127">
        <v>17.6</v>
      </c>
      <c r="K14" s="78">
        <v>0</v>
      </c>
      <c r="L14" s="129">
        <v>17.4</v>
      </c>
      <c r="M14" s="78">
        <v>0</v>
      </c>
      <c r="N14" s="80">
        <f t="shared" si="1"/>
        <v>35</v>
      </c>
      <c r="O14" s="131">
        <v>14.49</v>
      </c>
      <c r="P14" s="78">
        <v>0</v>
      </c>
      <c r="Q14" s="129">
        <v>13.1</v>
      </c>
      <c r="R14" s="81">
        <v>0</v>
      </c>
      <c r="S14" s="79">
        <f t="shared" si="2"/>
        <v>27.59</v>
      </c>
      <c r="T14" s="122">
        <f t="shared" si="3"/>
        <v>80.84</v>
      </c>
      <c r="U14" s="123">
        <f t="shared" si="4"/>
        <v>199.16</v>
      </c>
      <c r="V14" s="123">
        <f t="shared" si="5"/>
        <v>255.16</v>
      </c>
      <c r="W14" s="33">
        <v>2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8" customFormat="1" ht="30" customHeight="1" thickBot="1">
      <c r="A15" s="125">
        <v>29</v>
      </c>
      <c r="B15" s="32" t="s">
        <v>111</v>
      </c>
      <c r="C15" s="10" t="s">
        <v>34</v>
      </c>
      <c r="D15" s="36" t="s">
        <v>114</v>
      </c>
      <c r="E15" s="12" t="s">
        <v>115</v>
      </c>
      <c r="F15" s="142">
        <v>46</v>
      </c>
      <c r="G15" s="156">
        <v>12.49</v>
      </c>
      <c r="H15" s="78">
        <v>0</v>
      </c>
      <c r="I15" s="80">
        <f t="shared" si="0"/>
        <v>12.49</v>
      </c>
      <c r="J15" s="127">
        <v>15.2</v>
      </c>
      <c r="K15" s="161">
        <v>0</v>
      </c>
      <c r="L15" s="129">
        <v>15.43</v>
      </c>
      <c r="M15" s="161">
        <v>0</v>
      </c>
      <c r="N15" s="80">
        <f t="shared" si="1"/>
        <v>30.63</v>
      </c>
      <c r="O15" s="163">
        <v>11.72</v>
      </c>
      <c r="P15" s="161">
        <v>0</v>
      </c>
      <c r="Q15" s="162">
        <v>13.59</v>
      </c>
      <c r="R15" s="164">
        <v>0</v>
      </c>
      <c r="S15" s="79">
        <f t="shared" si="2"/>
        <v>25.310000000000002</v>
      </c>
      <c r="T15" s="122">
        <f t="shared" si="3"/>
        <v>68.43</v>
      </c>
      <c r="U15" s="123">
        <f t="shared" si="4"/>
        <v>211.57</v>
      </c>
      <c r="V15" s="123">
        <f t="shared" si="5"/>
        <v>257.57</v>
      </c>
      <c r="W15" s="33">
        <v>1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8" customFormat="1" ht="30" customHeight="1" thickBot="1">
      <c r="A16" s="125">
        <v>30</v>
      </c>
      <c r="B16" s="32" t="s">
        <v>35</v>
      </c>
      <c r="C16" s="10" t="s">
        <v>44</v>
      </c>
      <c r="D16" s="36" t="s">
        <v>45</v>
      </c>
      <c r="E16" s="12" t="s">
        <v>37</v>
      </c>
      <c r="F16" s="51">
        <v>47</v>
      </c>
      <c r="G16" s="156">
        <v>19.14</v>
      </c>
      <c r="H16" s="152">
        <v>0</v>
      </c>
      <c r="I16" s="80">
        <f t="shared" si="0"/>
        <v>19.14</v>
      </c>
      <c r="J16" s="127">
        <v>19.9</v>
      </c>
      <c r="K16" s="78">
        <v>0</v>
      </c>
      <c r="L16" s="129">
        <v>20</v>
      </c>
      <c r="M16" s="78">
        <v>0</v>
      </c>
      <c r="N16" s="80">
        <f t="shared" si="1"/>
        <v>39.9</v>
      </c>
      <c r="O16" s="131">
        <v>18.47</v>
      </c>
      <c r="P16" s="78">
        <v>0</v>
      </c>
      <c r="Q16" s="129">
        <v>17.16</v>
      </c>
      <c r="R16" s="81">
        <v>0</v>
      </c>
      <c r="S16" s="79">
        <f t="shared" si="2"/>
        <v>35.629999999999995</v>
      </c>
      <c r="T16" s="122">
        <f t="shared" si="3"/>
        <v>94.66999999999999</v>
      </c>
      <c r="U16" s="123">
        <f t="shared" si="4"/>
        <v>185.33</v>
      </c>
      <c r="V16" s="123">
        <f t="shared" si="5"/>
        <v>232.33</v>
      </c>
      <c r="W16" s="33">
        <v>1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2:88" s="1" customFormat="1" ht="15">
      <c r="B17" s="153"/>
      <c r="C17" s="2"/>
      <c r="D17" s="6"/>
      <c r="E17" s="13"/>
      <c r="F17" s="52"/>
      <c r="G17" s="157"/>
      <c r="H17" s="157"/>
      <c r="J17" s="157"/>
      <c r="K17" s="157"/>
      <c r="L17" s="157"/>
      <c r="M17" s="157"/>
      <c r="O17" s="157"/>
      <c r="P17" s="157"/>
      <c r="Q17" s="157"/>
      <c r="R17" s="157"/>
      <c r="U17" s="158"/>
      <c r="V17" s="17"/>
      <c r="W17" s="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2:88" s="1" customFormat="1" ht="15.75">
      <c r="B18" s="153"/>
      <c r="C18" s="2"/>
      <c r="D18" s="1" t="s">
        <v>15</v>
      </c>
      <c r="E18" s="13"/>
      <c r="F18" s="53"/>
      <c r="G18" s="157"/>
      <c r="H18" s="157"/>
      <c r="J18" s="157"/>
      <c r="K18" s="157"/>
      <c r="L18" s="157"/>
      <c r="M18" s="157"/>
      <c r="O18" s="157"/>
      <c r="P18" s="157"/>
      <c r="Q18" s="157"/>
      <c r="R18" s="157"/>
      <c r="U18" s="158"/>
      <c r="V18" s="17"/>
      <c r="W18" s="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2:88" s="1" customFormat="1" ht="15">
      <c r="B19" s="153"/>
      <c r="C19" s="2"/>
      <c r="D19" s="1" t="s">
        <v>28</v>
      </c>
      <c r="E19" s="13"/>
      <c r="F19" s="52"/>
      <c r="G19" s="157"/>
      <c r="H19" s="157"/>
      <c r="J19" s="157"/>
      <c r="K19" s="157"/>
      <c r="L19" s="157"/>
      <c r="M19" s="157"/>
      <c r="O19" s="157"/>
      <c r="P19" s="157"/>
      <c r="Q19" s="157"/>
      <c r="R19" s="157"/>
      <c r="U19" s="158"/>
      <c r="V19" s="17"/>
      <c r="W19" s="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2:88" s="1" customFormat="1" ht="15">
      <c r="B20" s="153"/>
      <c r="C20" s="2"/>
      <c r="E20" s="13"/>
      <c r="F20" s="52"/>
      <c r="G20" s="157"/>
      <c r="H20" s="157"/>
      <c r="J20" s="157"/>
      <c r="K20" s="157"/>
      <c r="L20" s="157"/>
      <c r="M20" s="157"/>
      <c r="O20" s="157"/>
      <c r="P20" s="157"/>
      <c r="Q20" s="157"/>
      <c r="R20" s="157"/>
      <c r="U20" s="158"/>
      <c r="V20" s="17"/>
      <c r="W20" s="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2:88" s="1" customFormat="1" ht="15">
      <c r="B21" s="153"/>
      <c r="C21" s="2"/>
      <c r="D21" s="6"/>
      <c r="E21" s="13"/>
      <c r="F21" s="52"/>
      <c r="G21" s="157"/>
      <c r="H21" s="157"/>
      <c r="J21" s="157"/>
      <c r="K21" s="157"/>
      <c r="L21" s="157"/>
      <c r="M21" s="157"/>
      <c r="O21" s="157"/>
      <c r="P21" s="157"/>
      <c r="Q21" s="157"/>
      <c r="R21" s="157"/>
      <c r="U21" s="158"/>
      <c r="V21" s="17"/>
      <c r="W21" s="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4:5" ht="15">
      <c r="D22" s="6"/>
      <c r="E22" s="14"/>
    </row>
    <row r="23" spans="4:5" ht="15">
      <c r="D23" s="6"/>
      <c r="E23" s="14"/>
    </row>
    <row r="24" spans="4:5" ht="15">
      <c r="D24" s="6"/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</sheetData>
  <sheetProtection/>
  <autoFilter ref="A4:CJ13"/>
  <mergeCells count="5">
    <mergeCell ref="A1:W1"/>
    <mergeCell ref="G2:I2"/>
    <mergeCell ref="J2:N2"/>
    <mergeCell ref="O2:S2"/>
    <mergeCell ref="T2:W2"/>
  </mergeCells>
  <printOptions/>
  <pageMargins left="0.7086614173228347" right="0.31496062992125984" top="0.6692913385826772" bottom="0.7874015748031497" header="0.31496062992125984" footer="0.3937007874015748"/>
  <pageSetup fitToHeight="1" fitToWidth="1" orientation="landscape" paperSize="9" scale="70" r:id="rId3"/>
  <headerFooter alignWithMargins="0">
    <oddHeader>&amp;L&amp;22Krähenbachpokal 2017 - HSV Backnang</oddHeader>
    <oddFooter>&amp;L&amp;F&amp;CSeite &amp;P von &amp;N
Erstellt von H.Has&amp;R&amp;D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CJ25"/>
  <sheetViews>
    <sheetView zoomScale="115" zoomScaleNormal="115" workbookViewId="0" topLeftCell="A1">
      <selection activeCell="A9" sqref="A9:IV9"/>
    </sheetView>
  </sheetViews>
  <sheetFormatPr defaultColWidth="11.421875" defaultRowHeight="12.75"/>
  <cols>
    <col min="1" max="1" width="4.421875" style="11" customWidth="1"/>
    <col min="2" max="2" width="22.7109375" style="11" customWidth="1"/>
    <col min="3" max="3" width="6.140625" style="2" customWidth="1"/>
    <col min="4" max="4" width="20.140625" style="0" customWidth="1"/>
    <col min="5" max="5" width="10.57421875" style="0" customWidth="1"/>
    <col min="6" max="6" width="5.421875" style="52" bestFit="1" customWidth="1"/>
    <col min="7" max="7" width="7.7109375" style="7" customWidth="1"/>
    <col min="8" max="8" width="4.28125" style="7" bestFit="1" customWidth="1"/>
    <col min="9" max="9" width="7.7109375" style="0" customWidth="1"/>
    <col min="10" max="10" width="7.7109375" style="7" customWidth="1"/>
    <col min="11" max="11" width="4.28125" style="7" bestFit="1" customWidth="1"/>
    <col min="12" max="12" width="7.7109375" style="7" customWidth="1"/>
    <col min="13" max="13" width="5.421875" style="7" bestFit="1" customWidth="1"/>
    <col min="14" max="14" width="7.7109375" style="0" customWidth="1"/>
    <col min="15" max="15" width="7.7109375" style="7" customWidth="1"/>
    <col min="16" max="16" width="4.28125" style="7" bestFit="1" customWidth="1"/>
    <col min="17" max="17" width="7.7109375" style="7" customWidth="1"/>
    <col min="18" max="18" width="4.28125" style="7" bestFit="1" customWidth="1"/>
    <col min="19" max="20" width="7.7109375" style="0" customWidth="1"/>
    <col min="21" max="21" width="6.28125" style="5" customWidth="1"/>
    <col min="22" max="22" width="5.8515625" style="17" customWidth="1"/>
    <col min="23" max="23" width="6.28125" style="2" customWidth="1"/>
    <col min="24" max="88" width="11.421875" style="3" customWidth="1"/>
  </cols>
  <sheetData>
    <row r="1" spans="1:88" s="1" customFormat="1" ht="25.5" customHeight="1" thickBot="1">
      <c r="A1" s="250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1" customFormat="1" ht="12.75">
      <c r="A2" s="112"/>
      <c r="B2" s="54"/>
      <c r="C2" s="55" t="s">
        <v>19</v>
      </c>
      <c r="D2" s="55"/>
      <c r="E2" s="100"/>
      <c r="F2" s="57"/>
      <c r="G2" s="244" t="s">
        <v>0</v>
      </c>
      <c r="H2" s="235"/>
      <c r="I2" s="245"/>
      <c r="J2" s="236" t="s">
        <v>1</v>
      </c>
      <c r="K2" s="237"/>
      <c r="L2" s="237"/>
      <c r="M2" s="237"/>
      <c r="N2" s="246"/>
      <c r="O2" s="239" t="s">
        <v>2</v>
      </c>
      <c r="P2" s="240"/>
      <c r="Q2" s="240"/>
      <c r="R2" s="240"/>
      <c r="S2" s="240"/>
      <c r="T2" s="228" t="s">
        <v>3</v>
      </c>
      <c r="U2" s="247"/>
      <c r="V2" s="248"/>
      <c r="W2" s="249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1" customFormat="1" ht="13.5" thickBot="1">
      <c r="A3" s="113"/>
      <c r="B3" s="22">
        <f>COUNTA(C5:C13)</f>
        <v>4</v>
      </c>
      <c r="C3" s="23" t="s">
        <v>25</v>
      </c>
      <c r="D3" s="24"/>
      <c r="E3" s="25"/>
      <c r="F3" s="49"/>
      <c r="G3" s="26"/>
      <c r="H3" s="27"/>
      <c r="I3" s="28"/>
      <c r="J3" s="26"/>
      <c r="K3" s="27"/>
      <c r="L3" s="27"/>
      <c r="M3" s="29"/>
      <c r="N3" s="28"/>
      <c r="O3" s="30"/>
      <c r="P3" s="27"/>
      <c r="Q3" s="27"/>
      <c r="R3" s="29"/>
      <c r="S3" s="31"/>
      <c r="T3" s="18"/>
      <c r="U3" s="19"/>
      <c r="V3" s="19"/>
      <c r="W3" s="20"/>
      <c r="X3" s="4" t="s">
        <v>39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s="90" customFormat="1" ht="87.75" customHeight="1" thickBot="1">
      <c r="A4" s="132" t="s">
        <v>13</v>
      </c>
      <c r="B4" s="101" t="s">
        <v>17</v>
      </c>
      <c r="C4" s="102" t="s">
        <v>14</v>
      </c>
      <c r="D4" s="103" t="s">
        <v>4</v>
      </c>
      <c r="E4" s="104" t="s">
        <v>5</v>
      </c>
      <c r="F4" s="105" t="s">
        <v>12</v>
      </c>
      <c r="G4" s="126" t="s">
        <v>27</v>
      </c>
      <c r="H4" s="134" t="s">
        <v>7</v>
      </c>
      <c r="I4" s="135" t="s">
        <v>9</v>
      </c>
      <c r="J4" s="126" t="s">
        <v>6</v>
      </c>
      <c r="K4" s="134" t="s">
        <v>7</v>
      </c>
      <c r="L4" s="128" t="s">
        <v>8</v>
      </c>
      <c r="M4" s="136" t="s">
        <v>7</v>
      </c>
      <c r="N4" s="135" t="s">
        <v>9</v>
      </c>
      <c r="O4" s="130" t="s">
        <v>6</v>
      </c>
      <c r="P4" s="134" t="s">
        <v>7</v>
      </c>
      <c r="Q4" s="128" t="s">
        <v>8</v>
      </c>
      <c r="R4" s="136" t="s">
        <v>7</v>
      </c>
      <c r="S4" s="137" t="s">
        <v>9</v>
      </c>
      <c r="T4" s="138" t="s">
        <v>22</v>
      </c>
      <c r="U4" s="139" t="s">
        <v>26</v>
      </c>
      <c r="V4" s="140" t="s">
        <v>10</v>
      </c>
      <c r="W4" s="106" t="s">
        <v>11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</row>
    <row r="5" spans="1:88" s="8" customFormat="1" ht="12" customHeight="1" thickBot="1">
      <c r="A5" s="133"/>
      <c r="B5" s="32"/>
      <c r="C5" s="185"/>
      <c r="D5" s="159"/>
      <c r="E5" s="37"/>
      <c r="F5" s="51"/>
      <c r="G5" s="156"/>
      <c r="H5" s="152"/>
      <c r="I5" s="80">
        <f>SUM(G5:H5)</f>
        <v>0</v>
      </c>
      <c r="J5" s="127"/>
      <c r="K5" s="78"/>
      <c r="L5" s="129"/>
      <c r="M5" s="78"/>
      <c r="N5" s="80">
        <f>SUM(J5:M5)</f>
        <v>0</v>
      </c>
      <c r="O5" s="131"/>
      <c r="P5" s="78"/>
      <c r="Q5" s="129"/>
      <c r="R5" s="81"/>
      <c r="S5" s="79">
        <f>SUM(O5:R5)</f>
        <v>0</v>
      </c>
      <c r="T5" s="122">
        <f>SUM(I5+N5+S5)</f>
        <v>0</v>
      </c>
      <c r="U5" s="123">
        <f>290-T5</f>
        <v>290</v>
      </c>
      <c r="V5" s="123">
        <f>U5+F5</f>
        <v>290</v>
      </c>
      <c r="W5" s="3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88" s="8" customFormat="1" ht="30" customHeight="1" thickBot="1">
      <c r="A6" s="133">
        <v>40</v>
      </c>
      <c r="B6" s="32" t="s">
        <v>62</v>
      </c>
      <c r="C6" s="186" t="s">
        <v>71</v>
      </c>
      <c r="D6" s="39" t="s">
        <v>72</v>
      </c>
      <c r="E6" s="160" t="s">
        <v>73</v>
      </c>
      <c r="F6" s="51">
        <v>46</v>
      </c>
      <c r="G6" s="156">
        <v>14.44</v>
      </c>
      <c r="H6" s="152">
        <v>4</v>
      </c>
      <c r="I6" s="80">
        <f>SUM(G6:H6)</f>
        <v>18.439999999999998</v>
      </c>
      <c r="J6" s="127">
        <v>17.4</v>
      </c>
      <c r="K6" s="78">
        <v>0</v>
      </c>
      <c r="L6" s="129">
        <v>17.2</v>
      </c>
      <c r="M6" s="78">
        <v>0</v>
      </c>
      <c r="N6" s="80">
        <f>SUM(J6:M6)</f>
        <v>34.599999999999994</v>
      </c>
      <c r="O6" s="131">
        <v>10.73</v>
      </c>
      <c r="P6" s="78">
        <v>0</v>
      </c>
      <c r="Q6" s="129">
        <v>10.87</v>
      </c>
      <c r="R6" s="81">
        <v>0</v>
      </c>
      <c r="S6" s="79">
        <f>SUM(O6:R6)</f>
        <v>21.6</v>
      </c>
      <c r="T6" s="122">
        <f>SUM(I6+N6+S6)</f>
        <v>74.63999999999999</v>
      </c>
      <c r="U6" s="123">
        <f>290-T6</f>
        <v>215.36</v>
      </c>
      <c r="V6" s="123">
        <f>U6+F6</f>
        <v>261.36</v>
      </c>
      <c r="W6" s="33">
        <v>1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8" customFormat="1" ht="30" customHeight="1" thickBot="1">
      <c r="A7" s="133">
        <v>41</v>
      </c>
      <c r="B7" s="32" t="s">
        <v>62</v>
      </c>
      <c r="C7" s="185" t="s">
        <v>71</v>
      </c>
      <c r="D7" s="159" t="s">
        <v>74</v>
      </c>
      <c r="E7" s="37" t="s">
        <v>75</v>
      </c>
      <c r="F7" s="51">
        <v>48</v>
      </c>
      <c r="G7" s="156">
        <v>15.51</v>
      </c>
      <c r="H7" s="152">
        <v>4</v>
      </c>
      <c r="I7" s="80">
        <f>SUM(G7:H7)</f>
        <v>19.509999999999998</v>
      </c>
      <c r="J7" s="127">
        <v>18.6</v>
      </c>
      <c r="K7" s="78">
        <v>0</v>
      </c>
      <c r="L7" s="129">
        <v>18.3</v>
      </c>
      <c r="M7" s="78">
        <v>0</v>
      </c>
      <c r="N7" s="80">
        <f>SUM(J7:M7)</f>
        <v>36.900000000000006</v>
      </c>
      <c r="O7" s="131">
        <v>13.43</v>
      </c>
      <c r="P7" s="78">
        <v>4</v>
      </c>
      <c r="Q7" s="129">
        <v>12.81</v>
      </c>
      <c r="R7" s="81">
        <v>0</v>
      </c>
      <c r="S7" s="79">
        <f>SUM(O7:R7)</f>
        <v>30.240000000000002</v>
      </c>
      <c r="T7" s="122">
        <f>SUM(I7+N7+S7)</f>
        <v>86.65</v>
      </c>
      <c r="U7" s="123">
        <f>290-T7</f>
        <v>203.35</v>
      </c>
      <c r="V7" s="123">
        <f>U7+F7</f>
        <v>251.35</v>
      </c>
      <c r="W7" s="33">
        <v>2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8" customFormat="1" ht="30" customHeight="1" thickBot="1">
      <c r="A8" s="133">
        <v>42</v>
      </c>
      <c r="B8" s="32" t="s">
        <v>89</v>
      </c>
      <c r="C8" s="185" t="s">
        <v>48</v>
      </c>
      <c r="D8" s="159" t="s">
        <v>96</v>
      </c>
      <c r="E8" s="37" t="s">
        <v>97</v>
      </c>
      <c r="F8" s="51">
        <v>56</v>
      </c>
      <c r="G8" s="156">
        <v>15.96</v>
      </c>
      <c r="H8" s="152">
        <v>4</v>
      </c>
      <c r="I8" s="80">
        <f>SUM(G8:H8)</f>
        <v>19.96</v>
      </c>
      <c r="J8" s="127">
        <v>16.6</v>
      </c>
      <c r="K8" s="78">
        <v>0</v>
      </c>
      <c r="L8" s="129">
        <v>16.9</v>
      </c>
      <c r="M8" s="78">
        <v>0</v>
      </c>
      <c r="N8" s="80">
        <f>SUM(J8:M8)</f>
        <v>33.5</v>
      </c>
      <c r="O8" s="131">
        <v>12.79</v>
      </c>
      <c r="P8" s="78">
        <v>0</v>
      </c>
      <c r="Q8" s="129">
        <v>12.41</v>
      </c>
      <c r="R8" s="81">
        <v>0</v>
      </c>
      <c r="S8" s="79">
        <f>SUM(O8:R8)</f>
        <v>25.2</v>
      </c>
      <c r="T8" s="122">
        <f>SUM(I8+N8+S8)</f>
        <v>78.66</v>
      </c>
      <c r="U8" s="123">
        <f>290-T8</f>
        <v>211.34</v>
      </c>
      <c r="V8" s="123">
        <f>U8+F8</f>
        <v>267.34000000000003</v>
      </c>
      <c r="W8" s="33">
        <v>1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8" customFormat="1" ht="30" customHeight="1" thickBot="1">
      <c r="A9" s="133">
        <v>43</v>
      </c>
      <c r="B9" s="32" t="s">
        <v>78</v>
      </c>
      <c r="C9" s="185" t="s">
        <v>36</v>
      </c>
      <c r="D9" s="159" t="s">
        <v>79</v>
      </c>
      <c r="E9" s="37" t="s">
        <v>80</v>
      </c>
      <c r="F9" s="51">
        <v>48</v>
      </c>
      <c r="G9" s="127">
        <v>18.74</v>
      </c>
      <c r="H9" s="78">
        <v>0</v>
      </c>
      <c r="I9" s="80">
        <f>SUM(G9:H9)</f>
        <v>18.74</v>
      </c>
      <c r="J9" s="127">
        <v>20.2</v>
      </c>
      <c r="K9" s="78">
        <v>0</v>
      </c>
      <c r="L9" s="129">
        <v>20.4</v>
      </c>
      <c r="M9" s="78">
        <v>0</v>
      </c>
      <c r="N9" s="80">
        <f>SUM(J9:M9)</f>
        <v>40.599999999999994</v>
      </c>
      <c r="O9" s="131">
        <v>16.59</v>
      </c>
      <c r="P9" s="78">
        <v>0</v>
      </c>
      <c r="Q9" s="129">
        <v>16.52</v>
      </c>
      <c r="R9" s="81">
        <v>0</v>
      </c>
      <c r="S9" s="79">
        <f>SUM(O9:R9)</f>
        <v>33.11</v>
      </c>
      <c r="T9" s="122">
        <f>SUM(I9+N9+S9)</f>
        <v>92.44999999999999</v>
      </c>
      <c r="U9" s="123">
        <f>290-T9</f>
        <v>197.55</v>
      </c>
      <c r="V9" s="123">
        <f>U9+F9</f>
        <v>245.55</v>
      </c>
      <c r="W9" s="33">
        <v>1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4:5" ht="15">
      <c r="D10" s="6"/>
      <c r="E10" s="6"/>
    </row>
    <row r="11" spans="4:6" ht="15.75">
      <c r="D11" t="s">
        <v>15</v>
      </c>
      <c r="E11" s="6"/>
      <c r="F11" s="53"/>
    </row>
    <row r="12" spans="4:5" ht="15">
      <c r="D12" s="1" t="s">
        <v>28</v>
      </c>
      <c r="E12" s="6"/>
    </row>
    <row r="13" spans="4:5" ht="15">
      <c r="D13" s="1" t="s">
        <v>33</v>
      </c>
      <c r="E13" s="6"/>
    </row>
    <row r="14" spans="4:5" ht="15">
      <c r="D14" s="6"/>
      <c r="E14" s="6"/>
    </row>
    <row r="15" ht="15">
      <c r="D15" s="6"/>
    </row>
    <row r="16" ht="15">
      <c r="D16" s="6"/>
    </row>
    <row r="17" ht="15">
      <c r="D17" s="6"/>
    </row>
    <row r="22" ht="12.75">
      <c r="M22" s="147"/>
    </row>
    <row r="23" ht="12.75">
      <c r="M23" s="147"/>
    </row>
    <row r="24" ht="12.75">
      <c r="M24" s="147"/>
    </row>
    <row r="25" ht="12.75">
      <c r="M25" s="147"/>
    </row>
  </sheetData>
  <sheetProtection/>
  <autoFilter ref="A4:CJ9"/>
  <mergeCells count="5">
    <mergeCell ref="A1:W1"/>
    <mergeCell ref="G2:I2"/>
    <mergeCell ref="J2:N2"/>
    <mergeCell ref="O2:S2"/>
    <mergeCell ref="T2:W2"/>
  </mergeCells>
  <printOptions/>
  <pageMargins left="0.7086614173228347" right="0.2755905511811024" top="0.7874015748031497" bottom="0.9055118110236221" header="0.31496062992125984" footer="0.2755905511811024"/>
  <pageSetup fitToHeight="1" fitToWidth="1" orientation="landscape" paperSize="9" scale="75" r:id="rId3"/>
  <headerFooter alignWithMargins="0">
    <oddHeader>&amp;L&amp;22Krähenbachpokal 2017 - HSV Backnang</oddHeader>
    <oddFooter>&amp;L&amp;F&amp;CSeite &amp;P von &amp;N
Erstellt von H.Has&amp;R&amp;D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Y14"/>
  <sheetViews>
    <sheetView workbookViewId="0" topLeftCell="A1">
      <selection activeCell="A10" sqref="A10:IV10"/>
    </sheetView>
  </sheetViews>
  <sheetFormatPr defaultColWidth="11.28125" defaultRowHeight="12.75"/>
  <cols>
    <col min="1" max="1" width="5.140625" style="11" customWidth="1"/>
    <col min="2" max="2" width="24.28125" style="0" customWidth="1"/>
    <col min="3" max="3" width="5.00390625" style="0" customWidth="1"/>
    <col min="4" max="4" width="26.57421875" style="0" customWidth="1"/>
    <col min="5" max="5" width="13.8515625" style="0" customWidth="1"/>
    <col min="6" max="6" width="7.7109375" style="0" customWidth="1"/>
    <col min="7" max="7" width="3.28125" style="0" bestFit="1" customWidth="1"/>
    <col min="8" max="8" width="7.7109375" style="0" customWidth="1"/>
    <col min="9" max="9" width="3.28125" style="0" bestFit="1" customWidth="1"/>
    <col min="10" max="10" width="7.140625" style="0" customWidth="1"/>
    <col min="11" max="11" width="4.00390625" style="0" bestFit="1" customWidth="1"/>
    <col min="12" max="12" width="4.8515625" style="0" customWidth="1"/>
    <col min="13" max="13" width="26.421875" style="11" customWidth="1"/>
  </cols>
  <sheetData>
    <row r="1" spans="1:77" s="88" customFormat="1" ht="30" customHeight="1" thickBot="1">
      <c r="A1" s="253" t="s">
        <v>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175" t="s">
        <v>40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</row>
    <row r="2" spans="1:13" s="87" customFormat="1" ht="30" customHeight="1" thickBot="1">
      <c r="A2" s="99"/>
      <c r="B2" s="22">
        <f>COUNTA(C4:C11)</f>
        <v>7</v>
      </c>
      <c r="C2" s="91"/>
      <c r="D2" s="91"/>
      <c r="E2" s="91"/>
      <c r="F2" s="91"/>
      <c r="G2" s="91"/>
      <c r="H2" s="91"/>
      <c r="I2" s="91"/>
      <c r="J2" s="91"/>
      <c r="K2" s="91"/>
      <c r="L2" s="92"/>
      <c r="M2" s="175">
        <f>B2*0.25</f>
        <v>1.75</v>
      </c>
    </row>
    <row r="3" spans="1:77" s="90" customFormat="1" ht="86.25" customHeight="1" thickBot="1">
      <c r="A3" s="165" t="s">
        <v>13</v>
      </c>
      <c r="B3" s="166" t="s">
        <v>17</v>
      </c>
      <c r="C3" s="165" t="s">
        <v>14</v>
      </c>
      <c r="D3" s="167" t="s">
        <v>4</v>
      </c>
      <c r="E3" s="168" t="s">
        <v>5</v>
      </c>
      <c r="F3" s="143" t="s">
        <v>6</v>
      </c>
      <c r="G3" s="169" t="s">
        <v>7</v>
      </c>
      <c r="H3" s="145" t="s">
        <v>8</v>
      </c>
      <c r="I3" s="170" t="s">
        <v>7</v>
      </c>
      <c r="J3" s="171" t="s">
        <v>9</v>
      </c>
      <c r="K3" s="172" t="s">
        <v>10</v>
      </c>
      <c r="L3" s="173" t="s">
        <v>11</v>
      </c>
      <c r="M3" s="176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</row>
    <row r="4" spans="1:77" s="8" customFormat="1" ht="12.75" customHeight="1">
      <c r="A4" s="174"/>
      <c r="B4" s="38"/>
      <c r="C4" s="183"/>
      <c r="D4" s="36"/>
      <c r="E4" s="37"/>
      <c r="F4" s="144">
        <v>0</v>
      </c>
      <c r="G4" s="78">
        <v>0</v>
      </c>
      <c r="H4" s="146">
        <v>0</v>
      </c>
      <c r="I4" s="78">
        <v>0</v>
      </c>
      <c r="J4" s="80">
        <f>SUM(F4:I4)</f>
        <v>0</v>
      </c>
      <c r="K4" s="83">
        <f>J4+G4+I4</f>
        <v>0</v>
      </c>
      <c r="L4" s="21"/>
      <c r="M4" s="17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s="8" customFormat="1" ht="30" customHeight="1">
      <c r="A5" s="188">
        <v>50</v>
      </c>
      <c r="B5" s="189" t="s">
        <v>47</v>
      </c>
      <c r="C5" s="190" t="s">
        <v>48</v>
      </c>
      <c r="D5" s="191" t="s">
        <v>49</v>
      </c>
      <c r="E5" s="192" t="s">
        <v>50</v>
      </c>
      <c r="F5" s="193"/>
      <c r="G5" s="194"/>
      <c r="H5" s="195"/>
      <c r="I5" s="194"/>
      <c r="J5" s="196">
        <f>SUM(F5+H5)</f>
        <v>0</v>
      </c>
      <c r="K5" s="197">
        <f aca="true" t="shared" si="0" ref="K5:K11">J5+G5+I5</f>
        <v>0</v>
      </c>
      <c r="L5" s="198"/>
      <c r="M5" s="177" t="s">
        <v>128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</row>
    <row r="6" spans="1:77" s="8" customFormat="1" ht="30" customHeight="1">
      <c r="A6" s="174">
        <v>51</v>
      </c>
      <c r="B6" s="38" t="s">
        <v>98</v>
      </c>
      <c r="C6" s="183" t="s">
        <v>59</v>
      </c>
      <c r="D6" s="36" t="s">
        <v>101</v>
      </c>
      <c r="E6" s="37" t="s">
        <v>102</v>
      </c>
      <c r="F6" s="144">
        <v>11.52</v>
      </c>
      <c r="G6" s="78">
        <v>0</v>
      </c>
      <c r="H6" s="146">
        <v>11.45</v>
      </c>
      <c r="I6" s="78">
        <v>0</v>
      </c>
      <c r="J6" s="80">
        <f aca="true" t="shared" si="1" ref="J6:J11">SUM(F6:I6)</f>
        <v>22.97</v>
      </c>
      <c r="K6" s="83">
        <f t="shared" si="0"/>
        <v>22.97</v>
      </c>
      <c r="L6" s="21">
        <v>2</v>
      </c>
      <c r="M6" s="177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s="8" customFormat="1" ht="30" customHeight="1">
      <c r="A7" s="174">
        <v>52</v>
      </c>
      <c r="B7" s="38" t="s">
        <v>111</v>
      </c>
      <c r="C7" s="183" t="s">
        <v>59</v>
      </c>
      <c r="D7" s="36" t="s">
        <v>112</v>
      </c>
      <c r="E7" s="37" t="s">
        <v>113</v>
      </c>
      <c r="F7" s="144">
        <v>11.17</v>
      </c>
      <c r="G7" s="78">
        <v>0</v>
      </c>
      <c r="H7" s="146">
        <v>11.31</v>
      </c>
      <c r="I7" s="78">
        <v>0</v>
      </c>
      <c r="J7" s="80">
        <f t="shared" si="1"/>
        <v>22.48</v>
      </c>
      <c r="K7" s="83">
        <f t="shared" si="0"/>
        <v>22.48</v>
      </c>
      <c r="L7" s="21">
        <v>1</v>
      </c>
      <c r="M7" s="17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s="180" customFormat="1" ht="30" customHeight="1">
      <c r="A8" s="174">
        <v>53</v>
      </c>
      <c r="B8" s="38" t="s">
        <v>35</v>
      </c>
      <c r="C8" s="183" t="s">
        <v>34</v>
      </c>
      <c r="D8" s="36" t="s">
        <v>56</v>
      </c>
      <c r="E8" s="37" t="s">
        <v>57</v>
      </c>
      <c r="F8" s="144">
        <v>26.96</v>
      </c>
      <c r="G8" s="78">
        <v>8</v>
      </c>
      <c r="H8" s="146">
        <v>20.56</v>
      </c>
      <c r="I8" s="78">
        <v>0</v>
      </c>
      <c r="J8" s="80">
        <f t="shared" si="1"/>
        <v>55.519999999999996</v>
      </c>
      <c r="K8" s="83">
        <f t="shared" si="0"/>
        <v>63.519999999999996</v>
      </c>
      <c r="L8" s="21">
        <v>4</v>
      </c>
      <c r="M8" s="181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</row>
    <row r="9" spans="1:77" s="8" customFormat="1" ht="30" customHeight="1">
      <c r="A9" s="174">
        <v>54</v>
      </c>
      <c r="B9" s="38" t="s">
        <v>35</v>
      </c>
      <c r="C9" s="183" t="s">
        <v>34</v>
      </c>
      <c r="D9" s="36" t="s">
        <v>41</v>
      </c>
      <c r="E9" s="37" t="s">
        <v>58</v>
      </c>
      <c r="F9" s="144">
        <v>15.38</v>
      </c>
      <c r="G9" s="78">
        <v>0</v>
      </c>
      <c r="H9" s="146">
        <v>14.73</v>
      </c>
      <c r="I9" s="78">
        <v>0</v>
      </c>
      <c r="J9" s="80">
        <f t="shared" si="1"/>
        <v>30.11</v>
      </c>
      <c r="K9" s="83">
        <f t="shared" si="0"/>
        <v>30.11</v>
      </c>
      <c r="L9" s="21">
        <v>2</v>
      </c>
      <c r="M9" s="17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77" s="8" customFormat="1" ht="30" customHeight="1">
      <c r="A10" s="174">
        <v>55</v>
      </c>
      <c r="B10" s="38" t="s">
        <v>111</v>
      </c>
      <c r="C10" s="184" t="s">
        <v>34</v>
      </c>
      <c r="D10" s="149" t="s">
        <v>114</v>
      </c>
      <c r="E10" s="150" t="s">
        <v>115</v>
      </c>
      <c r="F10" s="144">
        <v>11.25</v>
      </c>
      <c r="G10" s="78">
        <v>0</v>
      </c>
      <c r="H10" s="146">
        <v>10.97</v>
      </c>
      <c r="I10" s="78">
        <v>0</v>
      </c>
      <c r="J10" s="80">
        <f t="shared" si="1"/>
        <v>22.22</v>
      </c>
      <c r="K10" s="83">
        <f t="shared" si="0"/>
        <v>22.22</v>
      </c>
      <c r="L10" s="21">
        <v>1</v>
      </c>
      <c r="M10" s="17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s="8" customFormat="1" ht="30" customHeight="1">
      <c r="A11" s="174">
        <v>56</v>
      </c>
      <c r="B11" s="38" t="s">
        <v>78</v>
      </c>
      <c r="C11" s="183" t="s">
        <v>34</v>
      </c>
      <c r="D11" s="36" t="s">
        <v>126</v>
      </c>
      <c r="E11" s="37" t="s">
        <v>127</v>
      </c>
      <c r="F11" s="144">
        <v>22.79</v>
      </c>
      <c r="G11" s="78">
        <v>4</v>
      </c>
      <c r="H11" s="146">
        <v>17.59</v>
      </c>
      <c r="I11" s="78">
        <v>0</v>
      </c>
      <c r="J11" s="80">
        <f t="shared" si="1"/>
        <v>44.379999999999995</v>
      </c>
      <c r="K11" s="83">
        <f t="shared" si="0"/>
        <v>48.379999999999995</v>
      </c>
      <c r="L11" s="21">
        <v>3</v>
      </c>
      <c r="M11" s="17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77" s="93" customFormat="1" ht="15">
      <c r="A12" s="97"/>
      <c r="C12" s="94"/>
      <c r="D12" s="95"/>
      <c r="E12" s="96"/>
      <c r="F12" s="94"/>
      <c r="G12" s="94"/>
      <c r="H12" s="94"/>
      <c r="I12" s="94"/>
      <c r="J12" s="94"/>
      <c r="K12" s="97"/>
      <c r="L12" s="97"/>
      <c r="M12" s="17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</row>
    <row r="13" spans="1:77" s="93" customFormat="1" ht="15">
      <c r="A13" s="97"/>
      <c r="C13" s="94"/>
      <c r="D13" s="93" t="s">
        <v>15</v>
      </c>
      <c r="E13" s="96"/>
      <c r="F13" s="94"/>
      <c r="G13" s="94"/>
      <c r="H13" s="94"/>
      <c r="I13" s="94"/>
      <c r="J13" s="94"/>
      <c r="K13" s="97"/>
      <c r="L13" s="97"/>
      <c r="M13" s="17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</row>
    <row r="14" spans="1:77" s="93" customFormat="1" ht="15">
      <c r="A14" s="97"/>
      <c r="C14" s="94"/>
      <c r="D14" s="93" t="s">
        <v>32</v>
      </c>
      <c r="E14" s="96"/>
      <c r="F14" s="94"/>
      <c r="G14" s="94"/>
      <c r="H14" s="94"/>
      <c r="I14" s="94"/>
      <c r="J14" s="94"/>
      <c r="K14" s="97"/>
      <c r="L14" s="97"/>
      <c r="M14" s="17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</row>
  </sheetData>
  <sheetProtection/>
  <autoFilter ref="A3:BY11"/>
  <mergeCells count="1">
    <mergeCell ref="A1:L1"/>
  </mergeCells>
  <printOptions/>
  <pageMargins left="0.7480314960629921" right="0.35433070866141736" top="0.7086614173228347" bottom="0.984251968503937" header="0.2755905511811024" footer="0.5118110236220472"/>
  <pageSetup fitToHeight="1" fitToWidth="1" orientation="landscape" paperSize="9" r:id="rId3"/>
  <headerFooter alignWithMargins="0">
    <oddHeader>&amp;L&amp;22Krähenbachpokal 2017 - HSV Backnang</oddHeader>
    <oddFooter>&amp;L&amp;F&amp;CSeite &amp;P von &amp;N
Erstellt von H.Has&amp;R&amp;D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PR698SO</dc:creator>
  <cp:keywords/>
  <dc:description/>
  <cp:lastModifiedBy>HSV Backnang</cp:lastModifiedBy>
  <cp:lastPrinted>2017-07-22T18:11:10Z</cp:lastPrinted>
  <dcterms:created xsi:type="dcterms:W3CDTF">2002-06-24T14:08:54Z</dcterms:created>
  <dcterms:modified xsi:type="dcterms:W3CDTF">2017-07-22T19:19:46Z</dcterms:modified>
  <cp:category/>
  <cp:version/>
  <cp:contentType/>
  <cp:contentStatus/>
</cp:coreProperties>
</file>